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00" windowHeight="11760" activeTab="6"/>
  </bookViews>
  <sheets>
    <sheet name="Прил1 ист" sheetId="1" r:id="rId1"/>
    <sheet name="Прил2 ист" sheetId="14" r:id="rId2"/>
    <sheet name="Прил3 доходы" sheetId="3" r:id="rId3"/>
    <sheet name="Прил4 доходы" sheetId="15" r:id="rId4"/>
    <sheet name="Прил5 Безвозм " sheetId="5" r:id="rId5"/>
    <sheet name="Прил6 Безвозм" sheetId="16" r:id="rId6"/>
    <sheet name="список февраль 2022" sheetId="17" r:id="rId7"/>
  </sheets>
  <definedNames>
    <definedName name="_xlnm.Print_Titles" localSheetId="2">'Прил3 доходы'!$17:$17</definedName>
    <definedName name="_xlnm.Print_Titles" localSheetId="3">'Прил4 доходы'!$17:$18</definedName>
    <definedName name="_xlnm.Print_Titles" localSheetId="4">'Прил5 Безвозм '!$15:$16</definedName>
    <definedName name="_xlnm.Print_Titles" localSheetId="5">'Прил6 Безвозм'!$15:$17</definedName>
    <definedName name="_xlnm.Print_Area" localSheetId="2">'Прил3 доходы'!$A$1:$C$82</definedName>
    <definedName name="_xlnm.Print_Area" localSheetId="3">'Прил4 доходы'!$A$1:$D$82</definedName>
    <definedName name="_xlnm.Print_Area" localSheetId="6">'список февраль 2022'!$A$1:$H$23</definedName>
  </definedNames>
  <calcPr calcId="114210" fullCalcOnLoad="1"/>
</workbook>
</file>

<file path=xl/calcChain.xml><?xml version="1.0" encoding="utf-8"?>
<calcChain xmlns="http://schemas.openxmlformats.org/spreadsheetml/2006/main">
  <c r="A14" i="17"/>
  <c r="A15"/>
  <c r="A16"/>
  <c r="A17"/>
  <c r="A18"/>
  <c r="A19"/>
  <c r="A20"/>
  <c r="A21"/>
  <c r="A13"/>
  <c r="E22"/>
  <c r="C31" i="5"/>
  <c r="G22" i="17"/>
  <c r="G23"/>
  <c r="F22"/>
  <c r="F11"/>
  <c r="E11"/>
  <c r="C31" i="3"/>
  <c r="C29"/>
  <c r="C27"/>
  <c r="D56" i="15"/>
  <c r="C56"/>
  <c r="D34"/>
  <c r="D32"/>
  <c r="D30"/>
  <c r="D28"/>
  <c r="C34"/>
  <c r="C32"/>
  <c r="C30"/>
  <c r="C28"/>
  <c r="D23" i="16"/>
  <c r="C23"/>
  <c r="C22" i="5"/>
  <c r="F23" i="17"/>
  <c r="E23"/>
  <c r="C27" i="15"/>
  <c r="C26"/>
  <c r="D27"/>
  <c r="D26"/>
  <c r="D74"/>
  <c r="C74"/>
  <c r="D73"/>
  <c r="C73"/>
  <c r="D72"/>
  <c r="C72"/>
  <c r="D70"/>
  <c r="C70"/>
  <c r="D69"/>
  <c r="C69"/>
  <c r="D67"/>
  <c r="C67"/>
  <c r="D66"/>
  <c r="C66"/>
  <c r="D65"/>
  <c r="C65"/>
  <c r="D63"/>
  <c r="C63"/>
  <c r="D62"/>
  <c r="C62"/>
  <c r="D59"/>
  <c r="C59"/>
  <c r="D58"/>
  <c r="D55"/>
  <c r="D54"/>
  <c r="C58"/>
  <c r="C55"/>
  <c r="C54"/>
  <c r="D52"/>
  <c r="C52"/>
  <c r="D51"/>
  <c r="C51"/>
  <c r="D50"/>
  <c r="C50"/>
  <c r="D48"/>
  <c r="C48"/>
  <c r="D47"/>
  <c r="C47"/>
  <c r="D45"/>
  <c r="C45"/>
  <c r="D43"/>
  <c r="C43"/>
  <c r="D42"/>
  <c r="C42"/>
  <c r="D40"/>
  <c r="D39"/>
  <c r="C40"/>
  <c r="C39"/>
  <c r="D37"/>
  <c r="C37"/>
  <c r="D36"/>
  <c r="C36"/>
  <c r="D22"/>
  <c r="D21"/>
  <c r="C22"/>
  <c r="C21"/>
  <c r="C20"/>
  <c r="D20"/>
  <c r="C73" i="3"/>
  <c r="C72"/>
  <c r="C71"/>
  <c r="C69"/>
  <c r="C68"/>
  <c r="C66"/>
  <c r="C65"/>
  <c r="C62"/>
  <c r="C58"/>
  <c r="C57"/>
  <c r="C55"/>
  <c r="C51"/>
  <c r="C50"/>
  <c r="C49"/>
  <c r="C47"/>
  <c r="C46"/>
  <c r="C44"/>
  <c r="C43"/>
  <c r="C42"/>
  <c r="C39"/>
  <c r="C36"/>
  <c r="C35"/>
  <c r="C33"/>
  <c r="C26"/>
  <c r="C25"/>
  <c r="C21"/>
  <c r="C20"/>
  <c r="C64"/>
  <c r="C54"/>
  <c r="C41"/>
  <c r="C38"/>
  <c r="C61"/>
  <c r="C53"/>
  <c r="C19"/>
  <c r="D22" i="16"/>
  <c r="D21"/>
  <c r="D78" i="15"/>
  <c r="C22" i="16"/>
  <c r="C21"/>
  <c r="C78" i="15"/>
  <c r="C21" i="5"/>
  <c r="C20"/>
  <c r="C77" i="3"/>
  <c r="D54" i="16"/>
  <c r="D53"/>
  <c r="D52"/>
  <c r="C54"/>
  <c r="C53"/>
  <c r="C52"/>
  <c r="D49"/>
  <c r="D48"/>
  <c r="C49"/>
  <c r="C48"/>
  <c r="D46"/>
  <c r="C46"/>
  <c r="D43"/>
  <c r="C43"/>
  <c r="D41"/>
  <c r="C41"/>
  <c r="D30"/>
  <c r="D29"/>
  <c r="C30"/>
  <c r="C29"/>
  <c r="D27"/>
  <c r="C27"/>
  <c r="D25"/>
  <c r="C25"/>
  <c r="D28" i="14"/>
  <c r="C28"/>
  <c r="C45" i="16"/>
  <c r="C81" i="15"/>
  <c r="D45" i="16"/>
  <c r="D81" i="15"/>
  <c r="C40" i="16"/>
  <c r="C80" i="15"/>
  <c r="D40" i="16"/>
  <c r="D80" i="15"/>
  <c r="C24" i="16"/>
  <c r="C79" i="15"/>
  <c r="C77"/>
  <c r="C76"/>
  <c r="C82"/>
  <c r="C27" i="14"/>
  <c r="D24" i="16"/>
  <c r="C26" i="5"/>
  <c r="D20" i="16"/>
  <c r="D79" i="15"/>
  <c r="D77"/>
  <c r="D76"/>
  <c r="D82"/>
  <c r="D27" i="14"/>
  <c r="C26"/>
  <c r="C25"/>
  <c r="C24"/>
  <c r="C20" i="16"/>
  <c r="C19"/>
  <c r="D19"/>
  <c r="D26" i="14"/>
  <c r="D25"/>
  <c r="D24"/>
  <c r="C28" i="5"/>
  <c r="C47"/>
  <c r="C52"/>
  <c r="C51"/>
  <c r="C50"/>
  <c r="C81" i="3"/>
  <c r="C46" i="5"/>
  <c r="C44"/>
  <c r="C41"/>
  <c r="C39"/>
  <c r="C30"/>
  <c r="C24"/>
  <c r="C23"/>
  <c r="C78" i="3"/>
  <c r="C38" i="5"/>
  <c r="C79" i="3"/>
  <c r="C43" i="5"/>
  <c r="C80" i="3"/>
  <c r="C76"/>
  <c r="C75"/>
  <c r="C82"/>
  <c r="C28" i="1"/>
  <c r="C19" i="5"/>
  <c r="C18"/>
  <c r="C29" i="1"/>
  <c r="C27"/>
  <c r="C26"/>
  <c r="C25"/>
</calcChain>
</file>

<file path=xl/sharedStrings.xml><?xml version="1.0" encoding="utf-8"?>
<sst xmlns="http://schemas.openxmlformats.org/spreadsheetml/2006/main" count="580" uniqueCount="280">
  <si>
    <t>Приложение 1</t>
  </si>
  <si>
    <t>к решению совета депутатов</t>
  </si>
  <si>
    <t>муниципального образования</t>
  </si>
  <si>
    <t xml:space="preserve"> Кусинское сельское поселение</t>
  </si>
  <si>
    <t>Киришского муниципального района</t>
  </si>
  <si>
    <t>Ленинградской области</t>
  </si>
  <si>
    <t>ИСТОЧНИКИ</t>
  </si>
  <si>
    <t xml:space="preserve">     внутреннего финансирования дефицита бюджета муниципального образования </t>
  </si>
  <si>
    <t xml:space="preserve">   Кусинское сельское поселение  Киришского муниципального района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</si>
  <si>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</si>
  <si>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</si>
  <si>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</si>
  <si>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</si>
  <si>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</si>
  <si>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</si>
  <si>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</si>
  <si>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</si>
  <si>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000 01 05 02 00 00 0000 600</t>
  </si>
  <si>
    <t>Уменьшение прочих остатков средств бюджетов</t>
  </si>
  <si>
    <t>000 01 05 02 01 10 0000 610</t>
  </si>
  <si>
    <t>Уменьшение прочих остатков денежных средств бюджетов сельских поселений</t>
  </si>
  <si>
    <t>Код</t>
  </si>
  <si>
    <t xml:space="preserve">Наименование </t>
  </si>
  <si>
    <t>Сумма        (тысяч рублей)</t>
  </si>
  <si>
    <t>Приложение 3</t>
  </si>
  <si>
    <t>Прогнозируемые поступления доходов в бюджет</t>
  </si>
  <si>
    <t xml:space="preserve">муниципального образования Кусинское сельское поселение </t>
  </si>
  <si>
    <t xml:space="preserve">Киришского муниципального района Ленинградской области </t>
  </si>
  <si>
    <t>Код бюджетной классификации</t>
  </si>
  <si>
    <t>Источник доходов</t>
  </si>
  <si>
    <t>Сумма                  (тысяч рублей)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</si>
  <si>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</si>
  <si>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</si>
  <si>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</si>
  <si>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</si>
  <si>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</si>
  <si>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</si>
  <si>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</si>
  <si>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</si>
  <si>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</si>
  <si>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</si>
  <si>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</si>
  <si>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 в соответствии со статьей   228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</si>
  <si>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</si>
  <si>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</si>
  <si>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</si>
  <si>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</si>
  <si>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</si>
  <si>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</si>
  <si>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</si>
  <si>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</si>
  <si>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</si>
  <si>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</si>
  <si>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</si>
  <si>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</si>
  <si>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</si>
  <si>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</si>
  <si>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</si>
  <si>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</si>
  <si>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</si>
  <si>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</si>
  <si>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</si>
  <si>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</si>
  <si>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</si>
  <si>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</si>
  <si>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</si>
  <si>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</si>
  <si>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</si>
  <si>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</si>
  <si>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</si>
  <si>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</si>
  <si>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</si>
  <si>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</si>
  <si>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</si>
  <si>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</si>
  <si>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</si>
  <si>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</si>
  <si>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</si>
  <si>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</si>
  <si>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</si>
  <si>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</si>
  <si>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</si>
  <si>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</si>
  <si>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</si>
  <si>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</si>
  <si>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000 1 09 04050 00 0000 110</t>
  </si>
  <si>
    <t>Земельный налог (по обязательствам, возникшим до 1 января 2006 года)</t>
  </si>
  <si>
    <t>000 1 09 04053 10 0000 110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</si>
  <si>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</si>
  <si>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</si>
  <si>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</si>
  <si>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</si>
  <si>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</si>
  <si>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</si>
  <si>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</si>
  <si>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</si>
  <si>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</si>
  <si>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000 1 11 05075 10 0001 120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</si>
  <si>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</si>
  <si>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000 1 11 05075 10 0002 120</t>
  </si>
  <si>
    <t>Доходы от сдачи в аренду имущества, составляющего казну сельских поселений (за исключением земельных участков) - по прочим договорам от сдачи в аренду имущества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</si>
  <si>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</si>
  <si>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</si>
  <si>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</si>
  <si>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</si>
  <si>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</si>
  <si>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</si>
  <si>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</si>
  <si>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</si>
  <si>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</si>
  <si>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</si>
  <si>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</si>
  <si>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</si>
  <si>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000 1 13 01995 10 0000 130</t>
  </si>
  <si>
    <t xml:space="preserve">Прочие доходы  от оказания платных услуг (работ) получателями средств бюджетов сельских поселений 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</si>
  <si>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</si>
  <si>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</si>
  <si>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</si>
  <si>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</si>
  <si>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000 1 13 02995 10 0000 130</t>
  </si>
  <si>
    <t xml:space="preserve">Прочие доходы  от компенсации затрат бюджетов сельских поселений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</si>
  <si>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</si>
  <si>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</si>
  <si>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</si>
  <si>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</si>
  <si>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</si>
  <si>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</si>
  <si>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</si>
  <si>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</si>
  <si>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</si>
  <si>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</si>
  <si>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000 2 02 29999 00 0000 150</t>
  </si>
  <si>
    <t>Прочие субсидии</t>
  </si>
  <si>
    <t>000 2 02 29999 10 0000 150</t>
  </si>
  <si>
    <t>Прочие субсидии бюджетам сельских поселений</t>
  </si>
  <si>
    <t>000 2 02 30000 00 0000 150</t>
  </si>
  <si>
    <t>Субвенции бюджетам бюджетной системы Российской Федерации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</si>
  <si>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</si>
  <si>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</si>
  <si>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</si>
  <si>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</si>
  <si>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000 2 02 35118 00 0000 150</t>
  </si>
  <si>
    <t>000 2 02 35118 10 0000 150</t>
  </si>
  <si>
    <t>000 2 02 40000 00 0000 150</t>
  </si>
  <si>
    <t>Иные межбюджетные трансферты</t>
  </si>
  <si>
    <t>000 2 02 45160 00 0000 150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</si>
  <si>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</si>
  <si>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</si>
  <si>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</si>
  <si>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</si>
  <si>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</si>
  <si>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</si>
  <si>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</si>
  <si>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>000 2 18 00000 00 0000 000</t>
  </si>
  <si>
    <t>000 2 18 00000 00 0000 150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</si>
  <si>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</si>
  <si>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ВСЕГО: доходов</t>
  </si>
  <si>
    <t>Приложение 5</t>
  </si>
  <si>
    <t xml:space="preserve">Код бюджетной </t>
  </si>
  <si>
    <t xml:space="preserve">Сумма </t>
  </si>
  <si>
    <t>классификации</t>
  </si>
  <si>
    <t>(тысяч рублей)</t>
  </si>
  <si>
    <t>000 2 02 49999 10 0102 150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</si>
  <si>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</si>
  <si>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000 2 02 49999 10 0105 150</t>
  </si>
  <si>
    <t>Прочие субсидии бюджетам сельских поселений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</si>
  <si>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</si>
  <si>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</si>
  <si>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</si>
  <si>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</si>
  <si>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000 2 18 60010 10 0000 150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</si>
  <si>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</si>
  <si>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</si>
  <si>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</si>
  <si>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</si>
  <si>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</si>
  <si>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</si>
  <si>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</si>
  <si>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000 2 02 29999 10 0000 150</t>
  </si>
  <si>
    <t>000 2 02 20302 10 0000 150</t>
  </si>
  <si>
    <t>000 2 02 20302 00 0000 150</t>
  </si>
  <si>
    <t xml:space="preserve">000 1 14 06025 10 0000 430
</t>
  </si>
  <si>
    <t>000 1 14 06020 00 0000 430</t>
  </si>
  <si>
    <t>Доходы от продажи земельных  участков,  государственная собственность на  которые  разграничена  (за  исключением земельных участков бюджетных  и автономных учреждений)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</si>
  <si>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 </t>
  </si>
  <si>
    <t>000 1 14 06000 00 0000 430</t>
  </si>
  <si>
    <t xml:space="preserve">Доходы от продажи земельных участков, находящихся в государственной и  муниципальной собственности </t>
  </si>
  <si>
    <t>Доходы от продажи материальных и нематериальных активов</t>
  </si>
  <si>
    <t>000 1 14 00000 00 0000 000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</si>
  <si>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</si>
  <si>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</si>
  <si>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</si>
  <si>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000 2 02 20299 10 0000 150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</si>
  <si>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</si>
  <si>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</si>
  <si>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сельских поселений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</si>
  <si>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Приложение 2</t>
  </si>
  <si>
    <t>внутреннего финансирования дефицита бюджета муниципального</t>
  </si>
  <si>
    <t xml:space="preserve">образования Кусинское сельское поселение  Киришского муниципального района </t>
  </si>
  <si>
    <t xml:space="preserve">Код </t>
  </si>
  <si>
    <t>Сумма                       (тысяч рублей)</t>
  </si>
  <si>
    <t>Приложение 4</t>
  </si>
  <si>
    <t xml:space="preserve"> Субсидии бюджетам  муниципальных  образований    на    обеспечение мероприятий    по    переселению  граждан из аварийного  жилищного  фонда, в том  числе  переселению  граждан из аварийного жилищного  фонда  с  учетом необходимости  развития малоэтажного  жилищного строительства, за  счет  средств бюджетов
</t>
  </si>
  <si>
    <t xml:space="preserve"> Субсидии    бюджетам    сельских поселений     на     обеспечение  мероприятий    по    переселению  граждан из аварийного  жилищного  фонда, в том  числе  переселению  граждан из аварийного жилищного  фонда  с  учетом необходимости  развития малоэтажного  жилищного строительства, за  счет  средств бюджетов
</t>
  </si>
  <si>
    <t>Приложение 6</t>
  </si>
  <si>
    <t xml:space="preserve">Код бюджетной классификации </t>
  </si>
  <si>
    <t>Прочие субсидии бюджетам сельских поселений на реализацию областного закона от 12 мая 2015 года N 42-оз "О содействии развитию на части территорий муниципальных образований Ленинградской области иных форм местного самоуправления"</t>
  </si>
  <si>
    <t>Субсидии на реализацию мероприятий по подготовке объектов теплоснабжения к отопительному сезону на территории Ленинградской области в рамках подпрограммы "Энергетика Ленинградской области" на 2014 - 2029 годы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Ленинградской области"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</si>
  <si>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</si>
  <si>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Прочие субсидии бюджетам сельских поселений  на мероприятия, направленные на безаварийную работу объектов водоснабжения и водоотведения</t>
  </si>
  <si>
    <t>Прочие субсидии бюджетам городских поселений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</si>
  <si>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</si>
  <si>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Обеспечение устойчивого сокращения непригодного для проживания жилого фонда</t>
  </si>
  <si>
    <t>2023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</si>
  <si>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</si>
  <si>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</si>
  <si>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</si>
  <si>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</si>
  <si>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</si>
  <si>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</si>
  <si>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</si>
  <si>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</si>
  <si>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</si>
  <si>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</si>
  <si>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на  2022 год</t>
  </si>
  <si>
    <t>2024 год</t>
  </si>
  <si>
    <t>на плановый период 2023-2024 годов</t>
  </si>
  <si>
    <t>Ленинградской области на плановый период 2023-2024 годов</t>
  </si>
  <si>
    <t>Ленинградской области на 2022 год</t>
  </si>
  <si>
    <t>на 2022 год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</si>
  <si>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</si>
  <si>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</si>
  <si>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</si>
  <si>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</si>
  <si>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000 1 14 02000 00 0000 000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</si>
  <si>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</si>
  <si>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</si>
  <si>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</si>
  <si>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</si>
  <si>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</si>
  <si>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в редакции к решению совета депутатов</t>
  </si>
  <si>
    <t>от 10.12.2021 № 25/161</t>
  </si>
  <si>
    <t>№ п/п</t>
  </si>
  <si>
    <t>Наименование главного администратора доходов</t>
  </si>
  <si>
    <t>Наименование источника доходов</t>
  </si>
  <si>
    <t>2022 год</t>
  </si>
  <si>
    <t>Основание изменений</t>
  </si>
  <si>
    <t>Сумма  (рублей)</t>
  </si>
  <si>
    <t>Администрация МО  Кусинское сельское поселение Киришского муниципального района Ленинградской области</t>
  </si>
  <si>
    <t>ВСЕГО НАЛОГОВЫЕ И НЕНАЛОГОВЫЕ ДОХОДЫ</t>
  </si>
  <si>
    <t>2 02 29999 10 0000 150</t>
  </si>
  <si>
    <t>2 18 60010 10 0000 150</t>
  </si>
  <si>
    <t>Возврат остатков ИМТ на осуществление части полномочий</t>
  </si>
  <si>
    <t>ВСЕГО БЕЗВОЗМЕЗДНЫЕ ПОСТУПЛЕНИЯ</t>
  </si>
  <si>
    <t>ИТОГО</t>
  </si>
  <si>
    <t>Справочная информация по вносимым изменениям в доходную часть бюджета  муниципального образования Кусинское сельское поселение Киришского муниципального района Ленинградской области на 2022 год и плановый период 2023 и 2024 годов, вносимые на рассмотрение совета депутатов муниципального образования Кусинское сельское поселение Киришского муниципального района Ленинградской области</t>
  </si>
  <si>
    <t>2 02 49999 10 0105 150</t>
  </si>
  <si>
    <t>2 02 30024 10 0000 150</t>
  </si>
  <si>
    <t>Прочие субсидии бюджетам сельских поселений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(конкурсные)</t>
  </si>
  <si>
    <t>Уведомление № 82 от 23.12.2021 от комитета по агропромышленному и рыбохозяйственному комплексу Лен.обл.</t>
  </si>
  <si>
    <t>Прочие субсидии бюджетам сельских поселений на обеспечение устойчивого функционирования объектов теплоснабжения на территории Ленинградской области (конкурсные)</t>
  </si>
  <si>
    <t>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</si>
  <si>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</si>
  <si>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Решение совета депутатов МО КМР ЛО "О распределении ИМБТ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  на 2022 год" от 26.01.2022г. №31/94</t>
  </si>
  <si>
    <t>Уведомление № 292 от 24.12.2021 от комитета по местному самоуправлению, межнациональным и межконфессиональным отношениям Ленинградской области</t>
  </si>
  <si>
    <t>Прочие субсидии бюджетам сельских поселений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(конкурсные)</t>
  </si>
  <si>
    <t>Уведомление № 439 от 24.12.2021 от комитета по местному самоуправлению, межнациональным и межконфессиональным отношениям Ленинградской области</t>
  </si>
  <si>
    <t>Прочие субсидии бюджетам сельских поселений на реализацию мероприятий по обеспечению устойчивого функционирования объектов теплоснабжения на территории Ленинградской области (конкурсные)</t>
  </si>
  <si>
    <t>Уведомление № 6676 от 27.01.2022 от комитета по ТЭК Ленинградской области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</si>
  <si>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</si>
  <si>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Уведомление № 4711 от 30.12.2021 от Комитета правопорядка и безопасности Лен.обл.</t>
  </si>
  <si>
    <t>Уведомление № 4528 от 30.12.2021 от Комитета правопорядка и безопасности Лен.обл.</t>
  </si>
  <si>
    <t>Прочие субсидии бюджетам сельских поселений на комплекс мероприятий по борьбе с борщевиком Сосновского (конкурсные)</t>
  </si>
  <si>
    <t>Прочие субсидии бюджетам сельских поселений на поддержку развития общественной инфраструктуры муниципального значения  (неконкурсные)</t>
  </si>
  <si>
    <t>Уведомление № 1017 от 24.12.2021 от КФ Лен.обл.</t>
  </si>
  <si>
    <t>Прочие субсидии бюджетам сельских поселений  реализацию мероприятий по созданию мест (площадок) накопления твердых коммунальных отходов (конкурсные)</t>
  </si>
  <si>
    <t xml:space="preserve">Уведомление № 4510 от 24.12.2021 от комитета Ленинградской области  по обращению с отходами </t>
  </si>
  <si>
    <t>Прочие межбюджетные трансферты, передаваемые бюджетам сельских поселений - 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</si>
  <si>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от 09.02.2022 № 26/165</t>
  </si>
  <si>
    <t>от 09.09.2022 № 26/165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</si>
</sst>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9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"/>
      <family val="2"/>
      <charset val="204"/>
    </font>
    <font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8"/>
      <name val="Arial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2">
    <xf numFmtId="0" fontId="0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5" fillId="0" borderId="0"/>
    <xf numFmtId="0" fontId="6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6" fillId="0" borderId="0"/>
    <xf numFmtId="0" fontId="16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5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justify"/>
    </xf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2" fontId="2" fillId="0" borderId="0" xfId="0" applyNumberFormat="1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1" xfId="1" applyFont="1" applyBorder="1"/>
    <xf numFmtId="0" fontId="1" fillId="0" borderId="1" xfId="1" applyNumberFormat="1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left"/>
    </xf>
    <xf numFmtId="2" fontId="0" fillId="0" borderId="0" xfId="0" applyNumberFormat="1"/>
    <xf numFmtId="0" fontId="8" fillId="0" borderId="0" xfId="0" applyFont="1"/>
    <xf numFmtId="0" fontId="1" fillId="2" borderId="1" xfId="0" applyFont="1" applyFill="1" applyBorder="1" applyAlignment="1">
      <alignment horizontal="justify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justify" wrapText="1"/>
    </xf>
    <xf numFmtId="0" fontId="0" fillId="2" borderId="0" xfId="0" applyFill="1"/>
    <xf numFmtId="0" fontId="1" fillId="2" borderId="1" xfId="0" applyFont="1" applyFill="1" applyBorder="1"/>
    <xf numFmtId="0" fontId="1" fillId="2" borderId="1" xfId="1" applyFont="1" applyFill="1" applyBorder="1" applyAlignment="1">
      <alignment horizontal="justify" wrapText="1"/>
    </xf>
    <xf numFmtId="0" fontId="5" fillId="2" borderId="0" xfId="0" applyFont="1" applyFill="1"/>
    <xf numFmtId="0" fontId="5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0" borderId="1" xfId="1" applyFont="1" applyBorder="1" applyAlignment="1">
      <alignment horizontal="justify" wrapText="1"/>
    </xf>
    <xf numFmtId="0" fontId="10" fillId="0" borderId="0" xfId="0" applyFont="1" applyBorder="1"/>
    <xf numFmtId="4" fontId="10" fillId="0" borderId="0" xfId="0" applyNumberFormat="1" applyFont="1" applyBorder="1"/>
    <xf numFmtId="2" fontId="10" fillId="0" borderId="0" xfId="0" applyNumberFormat="1" applyFont="1" applyBorder="1"/>
    <xf numFmtId="0" fontId="11" fillId="0" borderId="0" xfId="0" applyFont="1" applyBorder="1"/>
    <xf numFmtId="4" fontId="12" fillId="0" borderId="0" xfId="0" applyNumberFormat="1" applyFont="1" applyBorder="1" applyAlignment="1">
      <alignment horizontal="center" wrapText="1"/>
    </xf>
    <xf numFmtId="0" fontId="13" fillId="0" borderId="0" xfId="0" applyFont="1" applyBorder="1"/>
    <xf numFmtId="4" fontId="11" fillId="0" borderId="0" xfId="0" applyNumberFormat="1" applyFont="1" applyBorder="1"/>
    <xf numFmtId="4" fontId="13" fillId="0" borderId="0" xfId="0" applyNumberFormat="1" applyFont="1" applyBorder="1"/>
    <xf numFmtId="0" fontId="0" fillId="0" borderId="0" xfId="0" applyFont="1"/>
    <xf numFmtId="0" fontId="1" fillId="0" borderId="0" xfId="20" applyFont="1"/>
    <xf numFmtId="0" fontId="1" fillId="0" borderId="0" xfId="20" applyFont="1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left"/>
    </xf>
    <xf numFmtId="0" fontId="14" fillId="0" borderId="0" xfId="0" applyFont="1"/>
    <xf numFmtId="2" fontId="14" fillId="0" borderId="0" xfId="0" applyNumberFormat="1" applyFont="1"/>
    <xf numFmtId="2" fontId="9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9" fillId="0" borderId="1" xfId="1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justify" wrapText="1"/>
    </xf>
    <xf numFmtId="0" fontId="9" fillId="0" borderId="1" xfId="1" applyFont="1" applyBorder="1"/>
    <xf numFmtId="0" fontId="9" fillId="0" borderId="1" xfId="1" applyFont="1" applyBorder="1" applyAlignment="1">
      <alignment wrapText="1"/>
    </xf>
    <xf numFmtId="0" fontId="7" fillId="0" borderId="1" xfId="1" applyFont="1" applyBorder="1"/>
    <xf numFmtId="0" fontId="7" fillId="0" borderId="1" xfId="1" applyFont="1" applyBorder="1" applyAlignment="1">
      <alignment wrapText="1"/>
    </xf>
    <xf numFmtId="2" fontId="3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justify"/>
    </xf>
    <xf numFmtId="0" fontId="7" fillId="0" borderId="1" xfId="0" applyFont="1" applyBorder="1"/>
    <xf numFmtId="0" fontId="7" fillId="0" borderId="1" xfId="0" applyFont="1" applyBorder="1" applyAlignment="1">
      <alignment horizontal="justify"/>
    </xf>
    <xf numFmtId="0" fontId="7" fillId="0" borderId="1" xfId="0" applyFont="1" applyFill="1" applyBorder="1" applyAlignment="1">
      <alignment horizontal="justify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justify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justify"/>
    </xf>
    <xf numFmtId="0" fontId="9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justify" wrapText="1"/>
    </xf>
    <xf numFmtId="2" fontId="3" fillId="0" borderId="1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justify"/>
    </xf>
    <xf numFmtId="0" fontId="3" fillId="0" borderId="1" xfId="0" applyFont="1" applyBorder="1" applyAlignment="1">
      <alignment horizontal="center" vertical="top"/>
    </xf>
    <xf numFmtId="2" fontId="18" fillId="0" borderId="1" xfId="0" applyNumberFormat="1" applyFont="1" applyBorder="1" applyAlignment="1">
      <alignment horizontal="right"/>
    </xf>
    <xf numFmtId="2" fontId="19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3" fillId="0" borderId="1" xfId="19" applyFont="1" applyBorder="1"/>
    <xf numFmtId="0" fontId="3" fillId="0" borderId="1" xfId="19" applyFont="1" applyBorder="1" applyAlignment="1">
      <alignment horizontal="justify" wrapText="1"/>
    </xf>
    <xf numFmtId="2" fontId="1" fillId="0" borderId="1" xfId="0" applyNumberFormat="1" applyFont="1" applyFill="1" applyBorder="1" applyAlignment="1">
      <alignment horizontal="right"/>
    </xf>
    <xf numFmtId="0" fontId="3" fillId="0" borderId="4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/>
    </xf>
    <xf numFmtId="0" fontId="3" fillId="0" borderId="1" xfId="12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9" fillId="0" borderId="1" xfId="1" applyNumberFormat="1" applyFont="1" applyBorder="1" applyAlignment="1">
      <alignment horizontal="right"/>
    </xf>
    <xf numFmtId="4" fontId="7" fillId="0" borderId="1" xfId="1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3" fillId="0" borderId="1" xfId="0" applyNumberFormat="1" applyFont="1" applyBorder="1" applyAlignment="1">
      <alignment horizontal="justify" wrapText="1"/>
    </xf>
    <xf numFmtId="4" fontId="9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justify"/>
    </xf>
    <xf numFmtId="0" fontId="9" fillId="2" borderId="1" xfId="0" applyNumberFormat="1" applyFont="1" applyFill="1" applyBorder="1" applyAlignment="1">
      <alignment horizontal="justify" wrapText="1"/>
    </xf>
    <xf numFmtId="0" fontId="7" fillId="2" borderId="1" xfId="0" applyNumberFormat="1" applyFont="1" applyFill="1" applyBorder="1" applyAlignment="1">
      <alignment horizontal="justify" wrapText="1"/>
    </xf>
    <xf numFmtId="0" fontId="1" fillId="0" borderId="0" xfId="1" applyFont="1" applyAlignment="1">
      <alignment horizontal="right"/>
    </xf>
    <xf numFmtId="0" fontId="1" fillId="0" borderId="0" xfId="20" applyFont="1" applyAlignment="1">
      <alignment horizontal="right"/>
    </xf>
    <xf numFmtId="0" fontId="3" fillId="0" borderId="1" xfId="20" applyFont="1" applyBorder="1"/>
    <xf numFmtId="0" fontId="3" fillId="0" borderId="1" xfId="20" applyFont="1" applyBorder="1" applyAlignment="1">
      <alignment horizontal="justify" wrapText="1"/>
    </xf>
    <xf numFmtId="2" fontId="3" fillId="0" borderId="1" xfId="20" applyNumberFormat="1" applyFont="1" applyBorder="1" applyAlignment="1">
      <alignment horizontal="right"/>
    </xf>
    <xf numFmtId="2" fontId="1" fillId="0" borderId="1" xfId="20" applyNumberFormat="1" applyFont="1" applyFill="1" applyBorder="1" applyAlignment="1">
      <alignment horizontal="right"/>
    </xf>
    <xf numFmtId="0" fontId="3" fillId="0" borderId="1" xfId="20" applyFont="1" applyBorder="1" applyAlignment="1">
      <alignment horizontal="justify"/>
    </xf>
    <xf numFmtId="0" fontId="1" fillId="0" borderId="1" xfId="20" applyFont="1" applyBorder="1"/>
    <xf numFmtId="0" fontId="1" fillId="0" borderId="1" xfId="20" applyFont="1" applyBorder="1" applyAlignment="1">
      <alignment horizontal="justify" wrapText="1"/>
    </xf>
    <xf numFmtId="2" fontId="1" fillId="0" borderId="1" xfId="20" applyNumberFormat="1" applyFont="1" applyBorder="1" applyAlignment="1">
      <alignment horizontal="right"/>
    </xf>
    <xf numFmtId="0" fontId="5" fillId="0" borderId="0" xfId="20" applyFont="1"/>
    <xf numFmtId="0" fontId="3" fillId="0" borderId="4" xfId="20" applyFont="1" applyBorder="1" applyAlignment="1">
      <alignment horizontal="center" vertical="top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top"/>
    </xf>
    <xf numFmtId="0" fontId="3" fillId="0" borderId="5" xfId="20" applyFont="1" applyBorder="1" applyAlignment="1">
      <alignment horizontal="center" vertical="center"/>
    </xf>
    <xf numFmtId="0" fontId="1" fillId="0" borderId="1" xfId="20" applyFont="1" applyBorder="1" applyAlignment="1">
      <alignment horizontal="center" vertical="top"/>
    </xf>
    <xf numFmtId="0" fontId="3" fillId="0" borderId="1" xfId="20" applyFont="1" applyBorder="1" applyAlignment="1">
      <alignment wrapText="1"/>
    </xf>
    <xf numFmtId="0" fontId="1" fillId="2" borderId="1" xfId="0" applyFont="1" applyFill="1" applyBorder="1" applyAlignment="1">
      <alignment horizontal="justify"/>
    </xf>
    <xf numFmtId="0" fontId="3" fillId="0" borderId="3" xfId="1" applyFont="1" applyBorder="1" applyAlignment="1">
      <alignment horizontal="justify"/>
    </xf>
    <xf numFmtId="0" fontId="3" fillId="2" borderId="1" xfId="20" applyFont="1" applyFill="1" applyBorder="1" applyAlignment="1">
      <alignment wrapText="1"/>
    </xf>
    <xf numFmtId="0" fontId="20" fillId="2" borderId="1" xfId="20" applyNumberFormat="1" applyFont="1" applyFill="1" applyBorder="1" applyAlignment="1">
      <alignment horizontal="justify" wrapText="1"/>
    </xf>
    <xf numFmtId="2" fontId="3" fillId="2" borderId="1" xfId="20" applyNumberFormat="1" applyFont="1" applyFill="1" applyBorder="1" applyAlignment="1">
      <alignment horizontal="right"/>
    </xf>
    <xf numFmtId="0" fontId="1" fillId="2" borderId="1" xfId="20" applyFont="1" applyFill="1" applyBorder="1"/>
    <xf numFmtId="0" fontId="12" fillId="2" borderId="1" xfId="20" applyFont="1" applyFill="1" applyBorder="1" applyAlignment="1">
      <alignment horizontal="justify"/>
    </xf>
    <xf numFmtId="2" fontId="1" fillId="2" borderId="1" xfId="20" applyNumberFormat="1" applyFont="1" applyFill="1" applyBorder="1" applyAlignment="1">
      <alignment horizontal="right"/>
    </xf>
    <xf numFmtId="2" fontId="5" fillId="0" borderId="0" xfId="20" applyNumberFormat="1" applyFont="1"/>
    <xf numFmtId="0" fontId="3" fillId="2" borderId="1" xfId="20" applyFont="1" applyFill="1" applyBorder="1"/>
    <xf numFmtId="0" fontId="20" fillId="2" borderId="1" xfId="20" applyNumberFormat="1" applyFont="1" applyFill="1" applyBorder="1" applyAlignment="1">
      <alignment horizontal="justify"/>
    </xf>
    <xf numFmtId="0" fontId="1" fillId="2" borderId="1" xfId="20" applyFont="1" applyFill="1" applyBorder="1" applyAlignment="1">
      <alignment wrapText="1"/>
    </xf>
    <xf numFmtId="0" fontId="12" fillId="2" borderId="1" xfId="20" applyNumberFormat="1" applyFont="1" applyFill="1" applyBorder="1" applyAlignment="1">
      <alignment horizontal="justify"/>
    </xf>
    <xf numFmtId="0" fontId="3" fillId="2" borderId="1" xfId="20" applyFont="1" applyFill="1" applyBorder="1" applyAlignment="1">
      <alignment horizontal="justify"/>
    </xf>
    <xf numFmtId="0" fontId="3" fillId="2" borderId="1" xfId="20" applyFont="1" applyFill="1" applyBorder="1" applyAlignment="1">
      <alignment horizontal="justify" wrapText="1"/>
    </xf>
    <xf numFmtId="0" fontId="1" fillId="2" borderId="1" xfId="20" applyFont="1" applyFill="1" applyBorder="1" applyAlignment="1">
      <alignment horizontal="justify"/>
    </xf>
    <xf numFmtId="0" fontId="1" fillId="2" borderId="1" xfId="20" applyFont="1" applyFill="1" applyBorder="1" applyAlignment="1">
      <alignment horizontal="justify" wrapText="1"/>
    </xf>
    <xf numFmtId="0" fontId="1" fillId="0" borderId="1" xfId="20" applyFont="1" applyBorder="1" applyAlignment="1">
      <alignment horizontal="right"/>
    </xf>
    <xf numFmtId="0" fontId="1" fillId="0" borderId="1" xfId="20" applyFont="1" applyFill="1" applyBorder="1"/>
    <xf numFmtId="0" fontId="1" fillId="0" borderId="1" xfId="1" applyFont="1" applyFill="1" applyBorder="1" applyAlignment="1">
      <alignment horizontal="justify" wrapText="1"/>
    </xf>
    <xf numFmtId="0" fontId="1" fillId="0" borderId="1" xfId="19" applyNumberFormat="1" applyFont="1" applyFill="1" applyBorder="1" applyAlignment="1">
      <alignment horizontal="justify"/>
    </xf>
    <xf numFmtId="0" fontId="1" fillId="0" borderId="1" xfId="20" applyFont="1" applyFill="1" applyBorder="1" applyAlignment="1">
      <alignment horizontal="justify"/>
    </xf>
    <xf numFmtId="2" fontId="3" fillId="2" borderId="1" xfId="19" applyNumberFormat="1" applyFont="1" applyFill="1" applyBorder="1" applyAlignment="1">
      <alignment horizontal="right"/>
    </xf>
    <xf numFmtId="0" fontId="3" fillId="2" borderId="1" xfId="1" applyNumberFormat="1" applyFont="1" applyFill="1" applyBorder="1" applyAlignment="1">
      <alignment horizontal="justify"/>
    </xf>
    <xf numFmtId="2" fontId="1" fillId="2" borderId="1" xfId="19" applyNumberFormat="1" applyFont="1" applyFill="1" applyBorder="1" applyAlignment="1">
      <alignment horizontal="right"/>
    </xf>
    <xf numFmtId="0" fontId="1" fillId="2" borderId="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justify"/>
    </xf>
    <xf numFmtId="0" fontId="1" fillId="0" borderId="1" xfId="20" applyFont="1" applyBorder="1" applyAlignment="1">
      <alignment horizontal="justify"/>
    </xf>
    <xf numFmtId="0" fontId="1" fillId="2" borderId="1" xfId="1" applyFont="1" applyFill="1" applyBorder="1" applyAlignment="1">
      <alignment horizontal="left" wrapText="1"/>
    </xf>
    <xf numFmtId="0" fontId="5" fillId="0" borderId="0" xfId="0" applyFont="1" applyAlignment="1"/>
    <xf numFmtId="4" fontId="0" fillId="0" borderId="0" xfId="0" applyNumberFormat="1"/>
    <xf numFmtId="0" fontId="23" fillId="0" borderId="0" xfId="1" applyFont="1"/>
    <xf numFmtId="0" fontId="21" fillId="0" borderId="1" xfId="1" applyFont="1" applyBorder="1" applyAlignment="1">
      <alignment horizontal="center" vertical="top" wrapText="1"/>
    </xf>
    <xf numFmtId="0" fontId="23" fillId="0" borderId="6" xfId="1" applyFont="1" applyBorder="1" applyAlignment="1">
      <alignment horizontal="center" wrapText="1"/>
    </xf>
    <xf numFmtId="0" fontId="23" fillId="0" borderId="1" xfId="1" applyFont="1" applyBorder="1" applyAlignment="1">
      <alignment horizontal="justify" wrapText="1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justify" wrapText="1"/>
    </xf>
    <xf numFmtId="4" fontId="23" fillId="0" borderId="1" xfId="1" applyNumberFormat="1" applyFont="1" applyBorder="1" applyAlignment="1">
      <alignment horizontal="center"/>
    </xf>
    <xf numFmtId="0" fontId="23" fillId="2" borderId="1" xfId="1" applyFont="1" applyFill="1" applyBorder="1" applyAlignment="1">
      <alignment horizontal="justify" wrapText="1"/>
    </xf>
    <xf numFmtId="0" fontId="23" fillId="0" borderId="0" xfId="1" applyFont="1" applyAlignment="1">
      <alignment vertical="center"/>
    </xf>
    <xf numFmtId="4" fontId="23" fillId="2" borderId="1" xfId="27" applyNumberFormat="1" applyFont="1" applyFill="1" applyBorder="1" applyAlignment="1">
      <alignment horizontal="center"/>
    </xf>
    <xf numFmtId="4" fontId="21" fillId="2" borderId="1" xfId="1" applyNumberFormat="1" applyFont="1" applyFill="1" applyBorder="1" applyAlignment="1">
      <alignment horizontal="center" wrapText="1"/>
    </xf>
    <xf numFmtId="0" fontId="23" fillId="2" borderId="6" xfId="7" applyFont="1" applyFill="1" applyBorder="1" applyAlignment="1">
      <alignment horizontal="center"/>
    </xf>
    <xf numFmtId="4" fontId="1" fillId="2" borderId="1" xfId="27" applyNumberFormat="1" applyFont="1" applyFill="1" applyBorder="1" applyAlignment="1">
      <alignment horizontal="center"/>
    </xf>
    <xf numFmtId="0" fontId="21" fillId="2" borderId="6" xfId="7" applyFont="1" applyFill="1" applyBorder="1" applyAlignment="1">
      <alignment horizontal="left"/>
    </xf>
    <xf numFmtId="0" fontId="23" fillId="2" borderId="7" xfId="11" applyFont="1" applyFill="1" applyBorder="1" applyAlignment="1">
      <alignment horizontal="left"/>
    </xf>
    <xf numFmtId="0" fontId="23" fillId="2" borderId="3" xfId="11" applyFont="1" applyFill="1" applyBorder="1" applyAlignment="1">
      <alignment horizontal="left"/>
    </xf>
    <xf numFmtId="4" fontId="21" fillId="0" borderId="1" xfId="1" applyNumberFormat="1" applyFont="1" applyBorder="1" applyAlignment="1">
      <alignment horizontal="center" wrapText="1"/>
    </xf>
    <xf numFmtId="0" fontId="23" fillId="0" borderId="0" xfId="1" applyFont="1" applyAlignment="1">
      <alignment vertical="top"/>
    </xf>
    <xf numFmtId="0" fontId="1" fillId="0" borderId="1" xfId="19" applyFont="1" applyBorder="1" applyAlignment="1">
      <alignment horizontal="center"/>
    </xf>
    <xf numFmtId="0" fontId="1" fillId="0" borderId="5" xfId="19" applyFont="1" applyFill="1" applyBorder="1" applyAlignment="1">
      <alignment horizontal="center"/>
    </xf>
    <xf numFmtId="0" fontId="1" fillId="0" borderId="5" xfId="19" applyFont="1" applyFill="1" applyBorder="1" applyAlignment="1">
      <alignment horizontal="justify"/>
    </xf>
    <xf numFmtId="0" fontId="1" fillId="0" borderId="1" xfId="19" applyFont="1" applyFill="1" applyBorder="1" applyAlignment="1">
      <alignment horizontal="center"/>
    </xf>
    <xf numFmtId="0" fontId="1" fillId="0" borderId="1" xfId="19" applyFont="1" applyBorder="1" applyAlignment="1">
      <alignment horizontal="justify" wrapText="1"/>
    </xf>
    <xf numFmtId="0" fontId="1" fillId="2" borderId="1" xfId="1" applyFont="1" applyFill="1" applyBorder="1" applyAlignment="1">
      <alignment horizontal="center"/>
    </xf>
    <xf numFmtId="0" fontId="1" fillId="2" borderId="1" xfId="1" applyNumberFormat="1" applyFont="1" applyFill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3" fillId="0" borderId="1" xfId="19" applyFont="1" applyBorder="1" applyAlignment="1">
      <alignment horizontal="justify"/>
    </xf>
    <xf numFmtId="0" fontId="1" fillId="0" borderId="1" xfId="19" applyFont="1" applyBorder="1" applyAlignment="1">
      <alignment horizontal="justify"/>
    </xf>
    <xf numFmtId="0" fontId="9" fillId="0" borderId="1" xfId="23" applyFont="1" applyFill="1" applyBorder="1"/>
    <xf numFmtId="0" fontId="9" fillId="0" borderId="1" xfId="23" applyFont="1" applyFill="1" applyBorder="1" applyAlignment="1">
      <alignment horizontal="justify"/>
    </xf>
    <xf numFmtId="2" fontId="9" fillId="0" borderId="1" xfId="20" applyNumberFormat="1" applyFont="1" applyFill="1" applyBorder="1" applyAlignment="1">
      <alignment horizontal="right"/>
    </xf>
    <xf numFmtId="0" fontId="8" fillId="0" borderId="0" xfId="20" applyFont="1"/>
    <xf numFmtId="0" fontId="7" fillId="0" borderId="1" xfId="23" applyFont="1" applyFill="1" applyBorder="1"/>
    <xf numFmtId="0" fontId="7" fillId="0" borderId="1" xfId="23" applyFont="1" applyFill="1" applyBorder="1" applyAlignment="1">
      <alignment horizontal="justify"/>
    </xf>
    <xf numFmtId="2" fontId="7" fillId="0" borderId="1" xfId="20" applyNumberFormat="1" applyFont="1" applyFill="1" applyBorder="1" applyAlignment="1">
      <alignment horizontal="right"/>
    </xf>
    <xf numFmtId="0" fontId="9" fillId="0" borderId="1" xfId="21" applyFont="1" applyFill="1" applyBorder="1"/>
    <xf numFmtId="0" fontId="9" fillId="0" borderId="1" xfId="21" applyFont="1" applyFill="1" applyBorder="1" applyAlignment="1">
      <alignment horizontal="justify"/>
    </xf>
    <xf numFmtId="0" fontId="7" fillId="0" borderId="1" xfId="21" applyFont="1" applyFill="1" applyBorder="1"/>
    <xf numFmtId="0" fontId="7" fillId="0" borderId="1" xfId="21" applyFont="1" applyFill="1" applyBorder="1" applyAlignment="1">
      <alignment horizontal="justify"/>
    </xf>
    <xf numFmtId="0" fontId="1" fillId="2" borderId="1" xfId="20" applyFont="1" applyFill="1" applyBorder="1" applyAlignment="1">
      <alignment horizontal="center"/>
    </xf>
    <xf numFmtId="0" fontId="1" fillId="0" borderId="1" xfId="20" applyFont="1" applyBorder="1" applyAlignment="1">
      <alignment horizontal="center"/>
    </xf>
    <xf numFmtId="0" fontId="1" fillId="0" borderId="1" xfId="20" applyFont="1" applyFill="1" applyBorder="1" applyAlignment="1">
      <alignment horizontal="center"/>
    </xf>
    <xf numFmtId="4" fontId="1" fillId="0" borderId="1" xfId="19" applyNumberFormat="1" applyFont="1" applyFill="1" applyBorder="1" applyAlignment="1">
      <alignment horizontal="center"/>
    </xf>
    <xf numFmtId="3" fontId="1" fillId="2" borderId="1" xfId="27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0" fontId="9" fillId="2" borderId="1" xfId="20" applyFont="1" applyFill="1" applyBorder="1" applyAlignment="1">
      <alignment wrapText="1"/>
    </xf>
    <xf numFmtId="0" fontId="25" fillId="2" borderId="1" xfId="20" applyNumberFormat="1" applyFont="1" applyFill="1" applyBorder="1" applyAlignment="1">
      <alignment horizontal="justify" wrapText="1"/>
    </xf>
    <xf numFmtId="2" fontId="9" fillId="2" borderId="1" xfId="20" applyNumberFormat="1" applyFont="1" applyFill="1" applyBorder="1" applyAlignment="1">
      <alignment horizontal="right"/>
    </xf>
    <xf numFmtId="0" fontId="7" fillId="2" borderId="1" xfId="20" applyFont="1" applyFill="1" applyBorder="1"/>
    <xf numFmtId="0" fontId="26" fillId="2" borderId="1" xfId="20" applyFont="1" applyFill="1" applyBorder="1" applyAlignment="1">
      <alignment horizontal="justify"/>
    </xf>
    <xf numFmtId="2" fontId="7" fillId="2" borderId="1" xfId="20" applyNumberFormat="1" applyFont="1" applyFill="1" applyBorder="1" applyAlignment="1">
      <alignment horizontal="right"/>
    </xf>
    <xf numFmtId="2" fontId="8" fillId="0" borderId="0" xfId="20" applyNumberFormat="1" applyFont="1"/>
    <xf numFmtId="0" fontId="7" fillId="2" borderId="1" xfId="20" applyFont="1" applyFill="1" applyBorder="1" applyAlignment="1">
      <alignment horizontal="justify"/>
    </xf>
    <xf numFmtId="0" fontId="7" fillId="2" borderId="1" xfId="20" applyFont="1" applyFill="1" applyBorder="1" applyAlignment="1">
      <alignment horizontal="justify" vertical="justify" wrapText="1"/>
    </xf>
    <xf numFmtId="0" fontId="7" fillId="0" borderId="1" xfId="20" applyFont="1" applyBorder="1" applyAlignment="1">
      <alignment horizontal="right"/>
    </xf>
    <xf numFmtId="0" fontId="7" fillId="3" borderId="1" xfId="20" applyFont="1" applyFill="1" applyBorder="1"/>
    <xf numFmtId="0" fontId="7" fillId="3" borderId="1" xfId="20" applyFont="1" applyFill="1" applyBorder="1" applyAlignment="1">
      <alignment horizontal="justify"/>
    </xf>
    <xf numFmtId="2" fontId="7" fillId="3" borderId="1" xfId="20" applyNumberFormat="1" applyFont="1" applyFill="1" applyBorder="1" applyAlignment="1">
      <alignment horizontal="right"/>
    </xf>
    <xf numFmtId="0" fontId="7" fillId="2" borderId="1" xfId="1" applyFont="1" applyFill="1" applyBorder="1" applyAlignment="1">
      <alignment horizontal="justify" wrapText="1"/>
    </xf>
    <xf numFmtId="0" fontId="7" fillId="0" borderId="1" xfId="19" applyNumberFormat="1" applyFont="1" applyFill="1" applyBorder="1" applyAlignment="1">
      <alignment horizontal="justify"/>
    </xf>
    <xf numFmtId="0" fontId="7" fillId="2" borderId="1" xfId="20" applyFont="1" applyFill="1" applyBorder="1" applyAlignment="1">
      <alignment horizontal="justify" wrapText="1"/>
    </xf>
    <xf numFmtId="0" fontId="1" fillId="2" borderId="1" xfId="1" applyNumberFormat="1" applyFont="1" applyFill="1" applyBorder="1" applyAlignment="1">
      <alignment horizontal="justify" wrapText="1"/>
    </xf>
    <xf numFmtId="0" fontId="3" fillId="0" borderId="0" xfId="0" applyFont="1" applyAlignment="1">
      <alignment horizontal="center" vertical="center"/>
    </xf>
    <xf numFmtId="0" fontId="1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3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  <xf numFmtId="0" fontId="3" fillId="0" borderId="1" xfId="12" applyFont="1" applyBorder="1" applyAlignment="1">
      <alignment horizontal="center" vertical="top" wrapText="1"/>
    </xf>
    <xf numFmtId="0" fontId="5" fillId="0" borderId="0" xfId="0" applyFont="1" applyAlignment="1"/>
    <xf numFmtId="0" fontId="3" fillId="0" borderId="0" xfId="20" applyFont="1" applyAlignment="1">
      <alignment horizontal="center"/>
    </xf>
    <xf numFmtId="0" fontId="1" fillId="0" borderId="0" xfId="20" applyFont="1" applyAlignment="1"/>
    <xf numFmtId="0" fontId="3" fillId="0" borderId="4" xfId="20" applyFont="1" applyBorder="1" applyAlignment="1">
      <alignment horizontal="center" vertical="top"/>
    </xf>
    <xf numFmtId="0" fontId="3" fillId="0" borderId="5" xfId="20" applyFont="1" applyBorder="1" applyAlignment="1">
      <alignment horizontal="center" vertical="top"/>
    </xf>
    <xf numFmtId="0" fontId="3" fillId="0" borderId="4" xfId="20" applyFont="1" applyBorder="1" applyAlignment="1">
      <alignment horizontal="center" vertical="top" wrapText="1"/>
    </xf>
    <xf numFmtId="0" fontId="3" fillId="0" borderId="2" xfId="20" applyFont="1" applyBorder="1" applyAlignment="1">
      <alignment horizontal="center" vertical="top" wrapText="1"/>
    </xf>
    <xf numFmtId="0" fontId="3" fillId="0" borderId="5" xfId="20" applyFont="1" applyBorder="1" applyAlignment="1">
      <alignment horizontal="center" vertical="top" wrapText="1"/>
    </xf>
    <xf numFmtId="0" fontId="3" fillId="0" borderId="2" xfId="20" applyFont="1" applyBorder="1" applyAlignment="1">
      <alignment horizontal="center" vertical="top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21" fillId="2" borderId="6" xfId="7" applyFont="1" applyFill="1" applyBorder="1" applyAlignment="1">
      <alignment horizontal="left"/>
    </xf>
    <xf numFmtId="0" fontId="21" fillId="2" borderId="7" xfId="7" applyFont="1" applyFill="1" applyBorder="1" applyAlignment="1">
      <alignment horizontal="left"/>
    </xf>
    <xf numFmtId="0" fontId="21" fillId="2" borderId="3" xfId="7" applyFont="1" applyFill="1" applyBorder="1" applyAlignment="1">
      <alignment horizontal="left"/>
    </xf>
    <xf numFmtId="0" fontId="21" fillId="0" borderId="0" xfId="1" applyFont="1" applyAlignment="1">
      <alignment horizontal="center" vertical="top" wrapText="1"/>
    </xf>
    <xf numFmtId="0" fontId="22" fillId="0" borderId="0" xfId="1" applyFont="1" applyAlignment="1">
      <alignment horizontal="center" vertical="top" wrapText="1"/>
    </xf>
    <xf numFmtId="0" fontId="21" fillId="0" borderId="4" xfId="1" applyFont="1" applyBorder="1" applyAlignment="1">
      <alignment horizontal="center" vertical="top" wrapText="1"/>
    </xf>
    <xf numFmtId="0" fontId="21" fillId="0" borderId="5" xfId="1" applyFont="1" applyBorder="1" applyAlignment="1">
      <alignment horizontal="center" vertical="top" wrapText="1"/>
    </xf>
    <xf numFmtId="0" fontId="21" fillId="0" borderId="1" xfId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0" fontId="5" fillId="0" borderId="11" xfId="1" applyBorder="1" applyAlignment="1">
      <alignment horizontal="center" vertical="top" wrapText="1"/>
    </xf>
  </cellXfs>
  <cellStyles count="32">
    <cellStyle name="Обычный" xfId="0" builtinId="0"/>
    <cellStyle name="Обычный 2" xfId="1"/>
    <cellStyle name="Обычный 2 4" xfId="2"/>
    <cellStyle name="Обычный 2 4 2" xfId="3"/>
    <cellStyle name="Обычный 2 4 2 2" xfId="4"/>
    <cellStyle name="Обычный 2 4 2 2 5 2 2" xfId="5"/>
    <cellStyle name="Обычный 2 4 2 2 5 2 2 2" xfId="6"/>
    <cellStyle name="Обычный 2 4 2 2 5 2 2 2 2" xfId="7"/>
    <cellStyle name="Обычный 2 4 2 2 5 2 2 3" xfId="8"/>
    <cellStyle name="Обычный 2 4 3" xfId="9"/>
    <cellStyle name="Обычный 2 4 4" xfId="10"/>
    <cellStyle name="Обычный 2 5" xfId="11"/>
    <cellStyle name="Обычный 3" xfId="12"/>
    <cellStyle name="Обычный 3 2" xfId="13"/>
    <cellStyle name="Обычный 3 2 2" xfId="14"/>
    <cellStyle name="Обычный 3 2 3" xfId="15"/>
    <cellStyle name="Обычный 3 3" xfId="16"/>
    <cellStyle name="Обычный 4" xfId="17"/>
    <cellStyle name="Обычный 4 2" xfId="18"/>
    <cellStyle name="Обычный 5" xfId="19"/>
    <cellStyle name="Обычный 5 2" xfId="20"/>
    <cellStyle name="Обычный 6" xfId="21"/>
    <cellStyle name="Обычный 6 2" xfId="22"/>
    <cellStyle name="Обычный 6 3" xfId="23"/>
    <cellStyle name="Обычный 7" xfId="24"/>
    <cellStyle name="Обычный 7 2" xfId="25"/>
    <cellStyle name="Обычный 8" xfId="26"/>
    <cellStyle name="Обычный 8 2" xfId="27"/>
    <cellStyle name="Финансовый 2" xfId="28"/>
    <cellStyle name="Финансовый 2 2" xfId="29"/>
    <cellStyle name="Финансовый 3" xfId="30"/>
    <cellStyle name="Финансовый 3 2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35"/>
  <sheetViews>
    <sheetView workbookViewId="0">
      <selection activeCell="F19" sqref="F19"/>
    </sheetView>
  </sheetViews>
  <sheetFormatPr defaultRowHeight="15"/>
  <cols>
    <col min="1" max="1" width="28.140625" style="2" customWidth="1"/>
    <col min="2" max="2" width="44.7109375" style="2" customWidth="1"/>
    <col min="3" max="3" width="17.85546875" style="2" customWidth="1"/>
    <col min="4" max="16384" width="9.140625" style="2"/>
  </cols>
  <sheetData>
    <row r="1" spans="1:5" ht="15.75">
      <c r="A1" s="1"/>
      <c r="B1" s="216" t="s">
        <v>0</v>
      </c>
      <c r="C1" s="216"/>
    </row>
    <row r="2" spans="1:5" ht="15.75">
      <c r="A2" s="1"/>
      <c r="B2" s="216" t="s">
        <v>1</v>
      </c>
      <c r="C2" s="216"/>
    </row>
    <row r="3" spans="1:5" ht="15.75">
      <c r="A3" s="1"/>
      <c r="B3" s="216" t="s">
        <v>2</v>
      </c>
      <c r="C3" s="216"/>
    </row>
    <row r="4" spans="1:5" ht="15.75">
      <c r="A4" s="1"/>
      <c r="B4" s="216" t="s">
        <v>3</v>
      </c>
      <c r="C4" s="216"/>
    </row>
    <row r="5" spans="1:5" ht="15.75">
      <c r="A5" s="1"/>
      <c r="B5" s="216" t="s">
        <v>4</v>
      </c>
      <c r="C5" s="216"/>
    </row>
    <row r="6" spans="1:5" ht="15.75">
      <c r="A6" s="1"/>
      <c r="B6" s="216" t="s">
        <v>5</v>
      </c>
      <c r="C6" s="216"/>
    </row>
    <row r="7" spans="1:5" ht="15.75">
      <c r="A7" s="1"/>
      <c r="B7" s="214" t="s">
        <v>241</v>
      </c>
      <c r="C7" s="214"/>
    </row>
    <row r="8" spans="1:5" ht="15.75">
      <c r="A8" s="1"/>
      <c r="B8" s="103"/>
      <c r="C8" s="103" t="s">
        <v>240</v>
      </c>
    </row>
    <row r="9" spans="1:5" ht="15.75">
      <c r="A9" s="1"/>
      <c r="B9" s="214" t="s">
        <v>278</v>
      </c>
      <c r="C9" s="214"/>
    </row>
    <row r="10" spans="1:5" ht="15.75">
      <c r="A10" s="1"/>
      <c r="B10" s="4"/>
      <c r="C10" s="4"/>
    </row>
    <row r="11" spans="1:5" ht="15.75">
      <c r="A11" s="1"/>
      <c r="B11" s="4"/>
      <c r="C11" s="4"/>
    </row>
    <row r="12" spans="1:5" ht="15.75">
      <c r="A12" s="1"/>
      <c r="B12" s="4"/>
      <c r="C12" s="4"/>
    </row>
    <row r="13" spans="1:5" ht="15.75">
      <c r="A13" s="1"/>
      <c r="B13" s="216"/>
      <c r="C13" s="216"/>
    </row>
    <row r="14" spans="1:5" ht="15.75">
      <c r="A14" s="1"/>
      <c r="B14" s="1"/>
      <c r="C14" s="1"/>
    </row>
    <row r="15" spans="1:5" ht="15.75">
      <c r="A15" s="215" t="s">
        <v>6</v>
      </c>
      <c r="B15" s="217"/>
      <c r="C15" s="217"/>
    </row>
    <row r="16" spans="1:5" ht="15.75">
      <c r="A16" s="213" t="s">
        <v>7</v>
      </c>
      <c r="B16" s="213"/>
      <c r="C16" s="213"/>
      <c r="D16" s="3"/>
      <c r="E16" s="3"/>
    </row>
    <row r="17" spans="1:6" ht="15.75">
      <c r="A17" s="213" t="s">
        <v>8</v>
      </c>
      <c r="B17" s="213"/>
      <c r="C17" s="213"/>
      <c r="D17" s="3"/>
      <c r="E17" s="3"/>
    </row>
    <row r="18" spans="1:6" ht="15.75">
      <c r="A18" s="215" t="s">
        <v>228</v>
      </c>
      <c r="B18" s="215"/>
      <c r="C18" s="215"/>
      <c r="D18" s="3"/>
      <c r="E18" s="3"/>
    </row>
    <row r="19" spans="1:6" ht="15.75">
      <c r="A19" s="1"/>
      <c r="B19" s="1"/>
      <c r="C19" s="1"/>
    </row>
    <row r="20" spans="1:6" ht="15.75">
      <c r="A20" s="1"/>
      <c r="B20" s="1"/>
      <c r="C20" s="1"/>
    </row>
    <row r="21" spans="1:6" ht="15.75">
      <c r="A21" s="1"/>
      <c r="B21" s="1"/>
      <c r="C21" s="1"/>
    </row>
    <row r="22" spans="1:6" ht="15.75">
      <c r="A22" s="1"/>
      <c r="B22" s="1"/>
      <c r="C22" s="4"/>
    </row>
    <row r="23" spans="1:6" ht="36" customHeight="1">
      <c r="A23" s="11" t="s">
        <v>21</v>
      </c>
      <c r="B23" s="11" t="s">
        <v>22</v>
      </c>
      <c r="C23" s="11" t="s">
        <v>23</v>
      </c>
    </row>
    <row r="24" spans="1:6" ht="15.75">
      <c r="A24" s="10">
        <v>1</v>
      </c>
      <c r="B24" s="10">
        <v>2</v>
      </c>
      <c r="C24" s="10">
        <v>3</v>
      </c>
    </row>
    <row r="25" spans="1:6" ht="31.5">
      <c r="A25" s="5" t="s">
        <v>9</v>
      </c>
      <c r="B25" s="6" t="s">
        <v>10</v>
      </c>
      <c r="C25" s="12">
        <f>SUM(C26)</f>
        <v>1112.3400000000001</v>
      </c>
    </row>
    <row r="26" spans="1:6" ht="31.5">
      <c r="A26" s="7" t="s">
        <v>11</v>
      </c>
      <c r="B26" s="8" t="s">
        <v>12</v>
      </c>
      <c r="C26" s="13">
        <f>SUM(C29+C27)</f>
        <v>1112.3400000000001</v>
      </c>
    </row>
    <row r="27" spans="1:6" ht="31.5" customHeight="1">
      <c r="A27" s="5" t="s">
        <v>13</v>
      </c>
      <c r="B27" s="6" t="s">
        <v>14</v>
      </c>
      <c r="C27" s="12">
        <f>SUM(C28)</f>
        <v>-26732.43</v>
      </c>
    </row>
    <row r="28" spans="1:6" ht="33.75" customHeight="1">
      <c r="A28" s="7" t="s">
        <v>15</v>
      </c>
      <c r="B28" s="8" t="s">
        <v>16</v>
      </c>
      <c r="C28" s="14">
        <f ca="1">-'Прил3 доходы'!C82</f>
        <v>-26732.43</v>
      </c>
    </row>
    <row r="29" spans="1:6" ht="36" customHeight="1">
      <c r="A29" s="5" t="s">
        <v>17</v>
      </c>
      <c r="B29" s="6" t="s">
        <v>18</v>
      </c>
      <c r="C29" s="76">
        <f>SUM(C30)</f>
        <v>27844.77</v>
      </c>
    </row>
    <row r="30" spans="1:6" ht="33" customHeight="1">
      <c r="A30" s="7" t="s">
        <v>19</v>
      </c>
      <c r="B30" s="8" t="s">
        <v>20</v>
      </c>
      <c r="C30" s="84">
        <v>27844.77</v>
      </c>
      <c r="F30" s="9"/>
    </row>
    <row r="31" spans="1:6" ht="15.75">
      <c r="A31" s="1"/>
      <c r="B31" s="1"/>
      <c r="C31" s="1"/>
    </row>
    <row r="32" spans="1:6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  <row r="35" spans="1:3" ht="15.75">
      <c r="A35" s="1"/>
      <c r="B35" s="1"/>
      <c r="C35" s="1"/>
    </row>
  </sheetData>
  <mergeCells count="13">
    <mergeCell ref="B13:C13"/>
    <mergeCell ref="A15:C15"/>
    <mergeCell ref="A16:C16"/>
    <mergeCell ref="A17:C17"/>
    <mergeCell ref="B7:C7"/>
    <mergeCell ref="B9:C9"/>
    <mergeCell ref="A18:C18"/>
    <mergeCell ref="B1:C1"/>
    <mergeCell ref="B2:C2"/>
    <mergeCell ref="B3:C3"/>
    <mergeCell ref="B4:C4"/>
    <mergeCell ref="B5:C5"/>
    <mergeCell ref="B6:C6"/>
  </mergeCells>
  <phoneticPr fontId="27" type="noConversion"/>
  <pageMargins left="1.1811023622047245" right="0.39370078740157483" top="0.78740157480314965" bottom="0.78740157480314965" header="0.51181102362204722" footer="0.51181102362204722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34"/>
  <sheetViews>
    <sheetView topLeftCell="A19" workbookViewId="0">
      <selection activeCell="O9" sqref="O9"/>
    </sheetView>
  </sheetViews>
  <sheetFormatPr defaultRowHeight="15"/>
  <cols>
    <col min="1" max="1" width="28.140625" style="2" customWidth="1"/>
    <col min="2" max="2" width="51.140625" style="2" customWidth="1"/>
    <col min="3" max="3" width="12.42578125" style="2" customWidth="1"/>
    <col min="4" max="4" width="11.140625" style="2" customWidth="1"/>
    <col min="5" max="16384" width="9.140625" style="2"/>
  </cols>
  <sheetData>
    <row r="1" spans="1:5" ht="15.75">
      <c r="A1" s="1"/>
      <c r="B1" s="4"/>
      <c r="C1" s="216" t="s">
        <v>196</v>
      </c>
      <c r="D1" s="216"/>
    </row>
    <row r="2" spans="1:5" ht="15.75">
      <c r="A2" s="1"/>
      <c r="B2" s="216" t="s">
        <v>1</v>
      </c>
      <c r="C2" s="218"/>
      <c r="D2" s="218"/>
    </row>
    <row r="3" spans="1:5" ht="15.75">
      <c r="A3" s="1"/>
      <c r="B3" s="216" t="s">
        <v>2</v>
      </c>
      <c r="C3" s="218"/>
      <c r="D3" s="218"/>
    </row>
    <row r="4" spans="1:5" ht="15.75">
      <c r="A4" s="1"/>
      <c r="B4" s="216" t="s">
        <v>3</v>
      </c>
      <c r="C4" s="218"/>
      <c r="D4" s="218"/>
    </row>
    <row r="5" spans="1:5" ht="15.75">
      <c r="A5" s="1"/>
      <c r="B5" s="216" t="s">
        <v>4</v>
      </c>
      <c r="C5" s="218"/>
      <c r="D5" s="218"/>
    </row>
    <row r="6" spans="1:5" ht="15.75">
      <c r="A6" s="1"/>
      <c r="B6" s="216" t="s">
        <v>5</v>
      </c>
      <c r="C6" s="218"/>
      <c r="D6" s="218"/>
    </row>
    <row r="7" spans="1:5" ht="15.75">
      <c r="A7" s="1"/>
      <c r="B7" s="214" t="s">
        <v>241</v>
      </c>
      <c r="C7" s="218"/>
      <c r="D7" s="218"/>
    </row>
    <row r="8" spans="1:5" ht="15.75">
      <c r="A8" s="1"/>
      <c r="B8" s="46"/>
      <c r="C8" s="103"/>
      <c r="D8" s="103" t="s">
        <v>240</v>
      </c>
    </row>
    <row r="9" spans="1:5" ht="15.75">
      <c r="A9" s="1"/>
      <c r="B9" s="46"/>
      <c r="C9" s="214" t="s">
        <v>278</v>
      </c>
      <c r="D9" s="214"/>
    </row>
    <row r="10" spans="1:5" ht="15.75">
      <c r="A10" s="1"/>
      <c r="B10" s="46"/>
      <c r="C10" s="46"/>
      <c r="D10" s="46"/>
    </row>
    <row r="11" spans="1:5" ht="15.75">
      <c r="A11" s="1"/>
      <c r="B11" s="46"/>
      <c r="C11" s="46"/>
      <c r="D11" s="46"/>
    </row>
    <row r="12" spans="1:5" ht="15.75">
      <c r="A12" s="1"/>
      <c r="B12" s="46"/>
      <c r="C12" s="46"/>
      <c r="D12" s="46"/>
    </row>
    <row r="13" spans="1:5" ht="15.75">
      <c r="A13" s="1"/>
      <c r="B13" s="1"/>
      <c r="C13" s="1"/>
    </row>
    <row r="14" spans="1:5" ht="15.75">
      <c r="A14" s="215" t="s">
        <v>6</v>
      </c>
      <c r="B14" s="215"/>
      <c r="C14" s="215"/>
      <c r="D14" s="218"/>
    </row>
    <row r="15" spans="1:5" ht="15.75">
      <c r="A15" s="213" t="s">
        <v>197</v>
      </c>
      <c r="B15" s="213"/>
      <c r="C15" s="213"/>
      <c r="D15" s="218"/>
      <c r="E15" s="3"/>
    </row>
    <row r="16" spans="1:5" ht="15.75">
      <c r="A16" s="213" t="s">
        <v>198</v>
      </c>
      <c r="B16" s="213"/>
      <c r="C16" s="213"/>
      <c r="D16" s="218"/>
      <c r="E16" s="3"/>
    </row>
    <row r="17" spans="1:6" ht="15.75">
      <c r="A17" s="215" t="s">
        <v>227</v>
      </c>
      <c r="B17" s="215"/>
      <c r="C17" s="215"/>
      <c r="D17" s="218"/>
      <c r="E17" s="3"/>
    </row>
    <row r="18" spans="1:6" ht="15.75">
      <c r="A18" s="1"/>
      <c r="B18" s="1"/>
      <c r="C18" s="1"/>
    </row>
    <row r="19" spans="1:6" ht="15.75">
      <c r="A19" s="1"/>
      <c r="B19" s="1"/>
      <c r="C19" s="1"/>
    </row>
    <row r="20" spans="1:6" ht="15.75">
      <c r="A20" s="1"/>
      <c r="B20" s="1"/>
      <c r="C20" s="1"/>
    </row>
    <row r="21" spans="1:6" ht="52.5" customHeight="1">
      <c r="A21" s="219" t="s">
        <v>199</v>
      </c>
      <c r="B21" s="219" t="s">
        <v>22</v>
      </c>
      <c r="C21" s="219" t="s">
        <v>200</v>
      </c>
      <c r="D21" s="220"/>
    </row>
    <row r="22" spans="1:6" ht="20.25" customHeight="1">
      <c r="A22" s="220"/>
      <c r="B22" s="220"/>
      <c r="C22" s="78" t="s">
        <v>213</v>
      </c>
      <c r="D22" s="78" t="s">
        <v>225</v>
      </c>
    </row>
    <row r="23" spans="1:6" ht="15" customHeight="1">
      <c r="A23" s="15">
        <v>1</v>
      </c>
      <c r="B23" s="15">
        <v>2</v>
      </c>
      <c r="C23" s="15">
        <v>3</v>
      </c>
      <c r="D23" s="15">
        <v>4</v>
      </c>
    </row>
    <row r="24" spans="1:6" ht="31.5">
      <c r="A24" s="5" t="s">
        <v>9</v>
      </c>
      <c r="B24" s="6" t="s">
        <v>10</v>
      </c>
      <c r="C24" s="12">
        <f>SUM(C25)</f>
        <v>745.61000000000058</v>
      </c>
      <c r="D24" s="12">
        <f>SUM(D25)</f>
        <v>772.27999999999884</v>
      </c>
    </row>
    <row r="25" spans="1:6" ht="31.5">
      <c r="A25" s="7" t="s">
        <v>11</v>
      </c>
      <c r="B25" s="8" t="s">
        <v>12</v>
      </c>
      <c r="C25" s="13">
        <f>SUM(C28+C26)</f>
        <v>745.61000000000058</v>
      </c>
      <c r="D25" s="13">
        <f>SUM(D28+D26)</f>
        <v>772.27999999999884</v>
      </c>
    </row>
    <row r="26" spans="1:6" ht="31.5" customHeight="1">
      <c r="A26" s="5" t="s">
        <v>13</v>
      </c>
      <c r="B26" s="6" t="s">
        <v>14</v>
      </c>
      <c r="C26" s="12">
        <f>SUM(C27)</f>
        <v>-16749.39</v>
      </c>
      <c r="D26" s="12">
        <f>SUM(D27)</f>
        <v>-17409.48</v>
      </c>
    </row>
    <row r="27" spans="1:6" ht="33.75" customHeight="1">
      <c r="A27" s="7" t="s">
        <v>15</v>
      </c>
      <c r="B27" s="8" t="s">
        <v>16</v>
      </c>
      <c r="C27" s="14">
        <f ca="1">-'Прил4 доходы'!C82</f>
        <v>-16749.39</v>
      </c>
      <c r="D27" s="14">
        <f ca="1">-'Прил4 доходы'!D82</f>
        <v>-17409.48</v>
      </c>
    </row>
    <row r="28" spans="1:6" ht="36" customHeight="1">
      <c r="A28" s="5" t="s">
        <v>17</v>
      </c>
      <c r="B28" s="6" t="s">
        <v>18</v>
      </c>
      <c r="C28" s="76">
        <f>SUM(C29)</f>
        <v>17495</v>
      </c>
      <c r="D28" s="76">
        <f>SUM(D29)</f>
        <v>18181.759999999998</v>
      </c>
    </row>
    <row r="29" spans="1:6" ht="33" customHeight="1">
      <c r="A29" s="7" t="s">
        <v>19</v>
      </c>
      <c r="B29" s="8" t="s">
        <v>20</v>
      </c>
      <c r="C29" s="84">
        <v>17495</v>
      </c>
      <c r="D29" s="84">
        <v>18181.759999999998</v>
      </c>
      <c r="F29" s="9"/>
    </row>
    <row r="30" spans="1:6" ht="15.75">
      <c r="A30" s="1"/>
      <c r="B30" s="1"/>
      <c r="C30" s="1"/>
    </row>
    <row r="31" spans="1:6" ht="15.75">
      <c r="A31" s="1"/>
      <c r="B31" s="1"/>
      <c r="C31" s="1"/>
    </row>
    <row r="32" spans="1:6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</sheetData>
  <mergeCells count="15">
    <mergeCell ref="B6:D6"/>
    <mergeCell ref="A15:D15"/>
    <mergeCell ref="A14:D14"/>
    <mergeCell ref="A16:D16"/>
    <mergeCell ref="A17:D17"/>
    <mergeCell ref="B7:D7"/>
    <mergeCell ref="A21:A22"/>
    <mergeCell ref="B21:B22"/>
    <mergeCell ref="C21:D21"/>
    <mergeCell ref="C1:D1"/>
    <mergeCell ref="B2:D2"/>
    <mergeCell ref="B3:D3"/>
    <mergeCell ref="B4:D4"/>
    <mergeCell ref="C9:D9"/>
    <mergeCell ref="B5:D5"/>
  </mergeCells>
  <phoneticPr fontId="27" type="noConversion"/>
  <pageMargins left="1.1811023622047245" right="0.39370078740157483" top="0.78740157480314965" bottom="0.78740157480314965" header="0.51181102362204722" footer="0.51181102362204722"/>
  <pageSetup paperSize="9" scale="8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96"/>
  <sheetViews>
    <sheetView topLeftCell="A31" zoomScaleNormal="100" workbookViewId="0">
      <selection activeCell="E14" sqref="E14"/>
    </sheetView>
  </sheetViews>
  <sheetFormatPr defaultRowHeight="12.75"/>
  <cols>
    <col min="1" max="1" width="27" customWidth="1"/>
    <col min="2" max="2" width="54.85546875" customWidth="1"/>
    <col min="3" max="3" width="16.42578125" style="32" customWidth="1"/>
    <col min="7" max="7" width="10.5703125" bestFit="1" customWidth="1"/>
  </cols>
  <sheetData>
    <row r="1" spans="1:3" ht="15.75">
      <c r="A1" s="4"/>
      <c r="B1" s="216" t="s">
        <v>24</v>
      </c>
      <c r="C1" s="216"/>
    </row>
    <row r="2" spans="1:3" ht="15.75">
      <c r="A2" s="216" t="s">
        <v>1</v>
      </c>
      <c r="B2" s="218"/>
      <c r="C2" s="218"/>
    </row>
    <row r="3" spans="1:3" ht="15.75">
      <c r="A3" s="216" t="s">
        <v>2</v>
      </c>
      <c r="B3" s="218"/>
      <c r="C3" s="218"/>
    </row>
    <row r="4" spans="1:3" ht="15.75">
      <c r="A4" s="216" t="s">
        <v>3</v>
      </c>
      <c r="B4" s="218"/>
      <c r="C4" s="218"/>
    </row>
    <row r="5" spans="1:3" ht="15.75">
      <c r="A5" s="216" t="s">
        <v>4</v>
      </c>
      <c r="B5" s="218"/>
      <c r="C5" s="218"/>
    </row>
    <row r="6" spans="1:3" ht="15.75">
      <c r="A6" s="216" t="s">
        <v>5</v>
      </c>
      <c r="B6" s="218"/>
      <c r="C6" s="218"/>
    </row>
    <row r="7" spans="1:3" ht="15.75">
      <c r="A7" s="214" t="s">
        <v>241</v>
      </c>
      <c r="B7" s="218"/>
      <c r="C7" s="218"/>
    </row>
    <row r="8" spans="1:3" ht="15.75">
      <c r="A8" s="46"/>
      <c r="B8" s="103"/>
      <c r="C8" s="103" t="s">
        <v>240</v>
      </c>
    </row>
    <row r="9" spans="1:3" ht="15.75">
      <c r="A9" s="46"/>
      <c r="B9" s="214" t="s">
        <v>279</v>
      </c>
      <c r="C9" s="214"/>
    </row>
    <row r="10" spans="1:3" ht="15.75">
      <c r="A10" s="1"/>
      <c r="B10" s="4"/>
      <c r="C10" s="46"/>
    </row>
    <row r="11" spans="1:3" ht="15.75">
      <c r="A11" s="1"/>
      <c r="B11" s="4"/>
      <c r="C11" s="4"/>
    </row>
    <row r="12" spans="1:3" ht="15.75">
      <c r="A12" s="215" t="s">
        <v>25</v>
      </c>
      <c r="B12" s="215"/>
      <c r="C12" s="215"/>
    </row>
    <row r="13" spans="1:3" ht="15.75">
      <c r="A13" s="215" t="s">
        <v>26</v>
      </c>
      <c r="B13" s="215"/>
      <c r="C13" s="215"/>
    </row>
    <row r="14" spans="1:3" ht="15.75">
      <c r="A14" s="215" t="s">
        <v>27</v>
      </c>
      <c r="B14" s="215"/>
      <c r="C14" s="215"/>
    </row>
    <row r="15" spans="1:3" ht="15.75">
      <c r="A15" s="215" t="s">
        <v>229</v>
      </c>
      <c r="B15" s="215"/>
      <c r="C15" s="215"/>
    </row>
    <row r="16" spans="1:3" ht="15.75">
      <c r="A16" s="16"/>
      <c r="B16" s="16"/>
      <c r="C16" s="16"/>
    </row>
    <row r="17" spans="1:7" ht="36.75" customHeight="1">
      <c r="A17" s="85" t="s">
        <v>28</v>
      </c>
      <c r="B17" s="86" t="s">
        <v>29</v>
      </c>
      <c r="C17" s="87" t="s">
        <v>30</v>
      </c>
    </row>
    <row r="18" spans="1:7" ht="15.75">
      <c r="A18" s="15">
        <v>1</v>
      </c>
      <c r="B18" s="15">
        <v>2</v>
      </c>
      <c r="C18" s="15">
        <v>3</v>
      </c>
    </row>
    <row r="19" spans="1:7" ht="15.75">
      <c r="A19" s="5" t="s">
        <v>31</v>
      </c>
      <c r="B19" s="17" t="s">
        <v>32</v>
      </c>
      <c r="C19" s="88">
        <f>C20+C25+C35+C38+C46+C49+C53+C64+C71</f>
        <v>12615.32</v>
      </c>
    </row>
    <row r="20" spans="1:7" ht="15.75">
      <c r="A20" s="5" t="s">
        <v>33</v>
      </c>
      <c r="B20" s="17" t="s">
        <v>34</v>
      </c>
      <c r="C20" s="88">
        <f>SUM(C21)</f>
        <v>1189.6299999999999</v>
      </c>
    </row>
    <row r="21" spans="1:7" ht="15.75">
      <c r="A21" s="5" t="s">
        <v>35</v>
      </c>
      <c r="B21" s="17" t="s">
        <v>36</v>
      </c>
      <c r="C21" s="88">
        <f>C22+C23+C24</f>
        <v>1189.6299999999999</v>
      </c>
    </row>
    <row r="22" spans="1:7" ht="93" customHeight="1">
      <c r="A22" s="7" t="s">
        <v>37</v>
      </c>
      <c r="B22" s="18" t="s">
        <v>38</v>
      </c>
      <c r="C22" s="89">
        <v>1177.33</v>
      </c>
    </row>
    <row r="23" spans="1:7" ht="141.75">
      <c r="A23" s="19" t="s">
        <v>39</v>
      </c>
      <c r="B23" s="20" t="s">
        <v>40</v>
      </c>
      <c r="C23" s="89">
        <v>3.1</v>
      </c>
    </row>
    <row r="24" spans="1:7" ht="64.5" customHeight="1">
      <c r="A24" s="7" t="s">
        <v>41</v>
      </c>
      <c r="B24" s="18" t="s">
        <v>42</v>
      </c>
      <c r="C24" s="89">
        <v>9.1999999999999993</v>
      </c>
    </row>
    <row r="25" spans="1:7" ht="51.75" customHeight="1">
      <c r="A25" s="5" t="s">
        <v>43</v>
      </c>
      <c r="B25" s="21" t="s">
        <v>44</v>
      </c>
      <c r="C25" s="88">
        <f>C26</f>
        <v>989.26</v>
      </c>
    </row>
    <row r="26" spans="1:7" ht="57.75" customHeight="1">
      <c r="A26" s="5" t="s">
        <v>45</v>
      </c>
      <c r="B26" s="21" t="s">
        <v>46</v>
      </c>
      <c r="C26" s="88">
        <f>C27+C29+C31+C33</f>
        <v>989.26</v>
      </c>
      <c r="G26" s="150"/>
    </row>
    <row r="27" spans="1:7" s="48" customFormat="1" ht="97.5" customHeight="1">
      <c r="A27" s="47" t="s">
        <v>47</v>
      </c>
      <c r="B27" s="21" t="s">
        <v>48</v>
      </c>
      <c r="C27" s="88">
        <f>C28</f>
        <v>390</v>
      </c>
      <c r="G27" s="49"/>
    </row>
    <row r="28" spans="1:7" ht="143.25" customHeight="1">
      <c r="A28" s="22" t="s">
        <v>171</v>
      </c>
      <c r="B28" s="18" t="s">
        <v>172</v>
      </c>
      <c r="C28" s="89">
        <v>390</v>
      </c>
      <c r="G28" s="23"/>
    </row>
    <row r="29" spans="1:7" s="48" customFormat="1" ht="113.25" customHeight="1">
      <c r="A29" s="47" t="s">
        <v>49</v>
      </c>
      <c r="B29" s="21" t="s">
        <v>50</v>
      </c>
      <c r="C29" s="88">
        <f>C30</f>
        <v>3</v>
      </c>
      <c r="G29" s="49"/>
    </row>
    <row r="30" spans="1:7" ht="164.25" customHeight="1">
      <c r="A30" s="22" t="s">
        <v>173</v>
      </c>
      <c r="B30" s="18" t="s">
        <v>174</v>
      </c>
      <c r="C30" s="89">
        <v>3</v>
      </c>
      <c r="G30" s="23"/>
    </row>
    <row r="31" spans="1:7" s="48" customFormat="1" ht="100.5" customHeight="1">
      <c r="A31" s="47" t="s">
        <v>51</v>
      </c>
      <c r="B31" s="21" t="s">
        <v>52</v>
      </c>
      <c r="C31" s="88">
        <f>C32</f>
        <v>596.26</v>
      </c>
      <c r="G31" s="49"/>
    </row>
    <row r="32" spans="1:7" ht="146.25" customHeight="1">
      <c r="A32" s="22" t="s">
        <v>175</v>
      </c>
      <c r="B32" s="18" t="s">
        <v>176</v>
      </c>
      <c r="C32" s="89">
        <v>596.26</v>
      </c>
      <c r="G32" s="23"/>
    </row>
    <row r="33" spans="1:7" s="48" customFormat="1" ht="99.75" hidden="1" customHeight="1">
      <c r="A33" s="56" t="s">
        <v>53</v>
      </c>
      <c r="B33" s="57" t="s">
        <v>54</v>
      </c>
      <c r="C33" s="95">
        <f>C34</f>
        <v>0</v>
      </c>
      <c r="G33" s="49"/>
    </row>
    <row r="34" spans="1:7" ht="144.75" hidden="1" customHeight="1">
      <c r="A34" s="58" t="s">
        <v>177</v>
      </c>
      <c r="B34" s="59" t="s">
        <v>217</v>
      </c>
      <c r="C34" s="96"/>
      <c r="G34" s="23"/>
    </row>
    <row r="35" spans="1:7" s="24" customFormat="1" ht="15.75" hidden="1">
      <c r="A35" s="60" t="s">
        <v>55</v>
      </c>
      <c r="B35" s="61" t="s">
        <v>56</v>
      </c>
      <c r="C35" s="90">
        <f>SUM(C36)</f>
        <v>0</v>
      </c>
    </row>
    <row r="36" spans="1:7" s="24" customFormat="1" ht="15.75" hidden="1">
      <c r="A36" s="62" t="s">
        <v>57</v>
      </c>
      <c r="B36" s="63" t="s">
        <v>58</v>
      </c>
      <c r="C36" s="91">
        <f>SUM(C37)</f>
        <v>0</v>
      </c>
    </row>
    <row r="37" spans="1:7" s="24" customFormat="1" ht="15.75" hidden="1">
      <c r="A37" s="62" t="s">
        <v>59</v>
      </c>
      <c r="B37" s="63" t="s">
        <v>58</v>
      </c>
      <c r="C37" s="91">
        <v>0</v>
      </c>
      <c r="E37" s="32"/>
    </row>
    <row r="38" spans="1:7" ht="15.75">
      <c r="A38" s="5" t="s">
        <v>60</v>
      </c>
      <c r="B38" s="21" t="s">
        <v>61</v>
      </c>
      <c r="C38" s="88">
        <f>C39+C41</f>
        <v>8275.74</v>
      </c>
    </row>
    <row r="39" spans="1:7" ht="15.75">
      <c r="A39" s="5" t="s">
        <v>62</v>
      </c>
      <c r="B39" s="21" t="s">
        <v>63</v>
      </c>
      <c r="C39" s="88">
        <f>SUM(C40)</f>
        <v>284.48</v>
      </c>
    </row>
    <row r="40" spans="1:7" ht="48" customHeight="1">
      <c r="A40" s="7" t="s">
        <v>64</v>
      </c>
      <c r="B40" s="18" t="s">
        <v>65</v>
      </c>
      <c r="C40" s="89">
        <v>284.48</v>
      </c>
    </row>
    <row r="41" spans="1:7" ht="15.75">
      <c r="A41" s="5" t="s">
        <v>66</v>
      </c>
      <c r="B41" s="21" t="s">
        <v>67</v>
      </c>
      <c r="C41" s="88">
        <f>C42+C44</f>
        <v>7991.26</v>
      </c>
    </row>
    <row r="42" spans="1:7" ht="15.75">
      <c r="A42" s="7" t="s">
        <v>68</v>
      </c>
      <c r="B42" s="21" t="s">
        <v>69</v>
      </c>
      <c r="C42" s="88">
        <f>C43</f>
        <v>4000</v>
      </c>
    </row>
    <row r="43" spans="1:7" ht="47.25">
      <c r="A43" s="7" t="s">
        <v>70</v>
      </c>
      <c r="B43" s="25" t="s">
        <v>71</v>
      </c>
      <c r="C43" s="89">
        <f>3850+150</f>
        <v>4000</v>
      </c>
    </row>
    <row r="44" spans="1:7" ht="15.75">
      <c r="A44" s="5" t="s">
        <v>72</v>
      </c>
      <c r="B44" s="21" t="s">
        <v>73</v>
      </c>
      <c r="C44" s="88">
        <f>C45</f>
        <v>3991.26</v>
      </c>
    </row>
    <row r="45" spans="1:7" ht="51.75" customHeight="1">
      <c r="A45" s="7" t="s">
        <v>74</v>
      </c>
      <c r="B45" s="25" t="s">
        <v>75</v>
      </c>
      <c r="C45" s="89">
        <v>3991.26</v>
      </c>
    </row>
    <row r="46" spans="1:7" ht="15.75">
      <c r="A46" s="5" t="s">
        <v>76</v>
      </c>
      <c r="B46" s="21" t="s">
        <v>77</v>
      </c>
      <c r="C46" s="88">
        <f>C47</f>
        <v>1.5</v>
      </c>
    </row>
    <row r="47" spans="1:7" ht="63">
      <c r="A47" s="5" t="s">
        <v>78</v>
      </c>
      <c r="B47" s="21" t="s">
        <v>79</v>
      </c>
      <c r="C47" s="88">
        <f>C48</f>
        <v>1.5</v>
      </c>
    </row>
    <row r="48" spans="1:7" ht="92.25" customHeight="1">
      <c r="A48" s="7" t="s">
        <v>80</v>
      </c>
      <c r="B48" s="18" t="s">
        <v>81</v>
      </c>
      <c r="C48" s="89">
        <v>1.5</v>
      </c>
    </row>
    <row r="49" spans="1:6" s="24" customFormat="1" ht="31.5" hidden="1">
      <c r="A49" s="70" t="s">
        <v>82</v>
      </c>
      <c r="B49" s="74" t="s">
        <v>83</v>
      </c>
      <c r="C49" s="97">
        <f>C50</f>
        <v>0</v>
      </c>
    </row>
    <row r="50" spans="1:6" ht="15.75" hidden="1">
      <c r="A50" s="70" t="s">
        <v>84</v>
      </c>
      <c r="B50" s="74" t="s">
        <v>61</v>
      </c>
      <c r="C50" s="97">
        <f>C51</f>
        <v>0</v>
      </c>
    </row>
    <row r="51" spans="1:6" ht="31.5" hidden="1">
      <c r="A51" s="70" t="s">
        <v>85</v>
      </c>
      <c r="B51" s="74" t="s">
        <v>86</v>
      </c>
      <c r="C51" s="97">
        <f>C52</f>
        <v>0</v>
      </c>
    </row>
    <row r="52" spans="1:6" ht="47.25" hidden="1">
      <c r="A52" s="72" t="s">
        <v>87</v>
      </c>
      <c r="B52" s="75" t="s">
        <v>88</v>
      </c>
      <c r="C52" s="98"/>
    </row>
    <row r="53" spans="1:6" ht="47.25">
      <c r="A53" s="5" t="s">
        <v>89</v>
      </c>
      <c r="B53" s="21" t="s">
        <v>90</v>
      </c>
      <c r="C53" s="88">
        <f>SUM(C54+C61)</f>
        <v>2159.19</v>
      </c>
      <c r="F53" s="150"/>
    </row>
    <row r="54" spans="1:6" ht="112.5" customHeight="1">
      <c r="A54" s="5" t="s">
        <v>91</v>
      </c>
      <c r="B54" s="21" t="s">
        <v>92</v>
      </c>
      <c r="C54" s="88">
        <f>C57+C55</f>
        <v>1959.19</v>
      </c>
    </row>
    <row r="55" spans="1:6" ht="45" customHeight="1">
      <c r="A55" s="5" t="s">
        <v>230</v>
      </c>
      <c r="B55" s="94" t="s">
        <v>231</v>
      </c>
      <c r="C55" s="88">
        <f>C56</f>
        <v>0.13</v>
      </c>
    </row>
    <row r="56" spans="1:6" ht="45.75" customHeight="1">
      <c r="A56" s="7" t="s">
        <v>232</v>
      </c>
      <c r="B56" s="18" t="s">
        <v>233</v>
      </c>
      <c r="C56" s="89">
        <v>0.13</v>
      </c>
      <c r="D56" s="28"/>
      <c r="E56" s="28"/>
    </row>
    <row r="57" spans="1:6" ht="78" customHeight="1">
      <c r="A57" s="5" t="s">
        <v>93</v>
      </c>
      <c r="B57" s="21" t="s">
        <v>94</v>
      </c>
      <c r="C57" s="88">
        <f>C58</f>
        <v>1959.06</v>
      </c>
      <c r="D57" s="28"/>
      <c r="E57" s="28"/>
    </row>
    <row r="58" spans="1:6" s="32" customFormat="1" ht="63.75" customHeight="1">
      <c r="A58" s="26" t="s">
        <v>95</v>
      </c>
      <c r="B58" s="27" t="s">
        <v>96</v>
      </c>
      <c r="C58" s="92">
        <f>C59+C60</f>
        <v>1959.06</v>
      </c>
      <c r="D58" s="31"/>
      <c r="E58" s="31"/>
    </row>
    <row r="59" spans="1:6" ht="84" customHeight="1">
      <c r="A59" s="29" t="s">
        <v>97</v>
      </c>
      <c r="B59" s="25" t="s">
        <v>98</v>
      </c>
      <c r="C59" s="93">
        <v>1150</v>
      </c>
    </row>
    <row r="60" spans="1:6" ht="79.5" customHeight="1">
      <c r="A60" s="29" t="s">
        <v>99</v>
      </c>
      <c r="B60" s="30" t="s">
        <v>100</v>
      </c>
      <c r="C60" s="93">
        <v>809.06</v>
      </c>
    </row>
    <row r="61" spans="1:6" ht="121.5" customHeight="1">
      <c r="A61" s="5" t="s">
        <v>101</v>
      </c>
      <c r="B61" s="21" t="s">
        <v>102</v>
      </c>
      <c r="C61" s="88">
        <f>SUM(C63)</f>
        <v>200</v>
      </c>
    </row>
    <row r="62" spans="1:6" s="24" customFormat="1" ht="110.25" customHeight="1">
      <c r="A62" s="33" t="s">
        <v>103</v>
      </c>
      <c r="B62" s="27" t="s">
        <v>104</v>
      </c>
      <c r="C62" s="88">
        <f>C63</f>
        <v>200</v>
      </c>
    </row>
    <row r="63" spans="1:6" s="24" customFormat="1" ht="94.5" customHeight="1">
      <c r="A63" s="7" t="s">
        <v>105</v>
      </c>
      <c r="B63" s="18" t="s">
        <v>106</v>
      </c>
      <c r="C63" s="89">
        <v>200</v>
      </c>
    </row>
    <row r="64" spans="1:6" s="24" customFormat="1" ht="31.5" hidden="1" customHeight="1">
      <c r="A64" s="65" t="s">
        <v>107</v>
      </c>
      <c r="B64" s="66" t="s">
        <v>108</v>
      </c>
      <c r="C64" s="95">
        <f>C65+C68</f>
        <v>0</v>
      </c>
    </row>
    <row r="65" spans="1:3" s="24" customFormat="1" ht="33" hidden="1" customHeight="1">
      <c r="A65" s="65" t="s">
        <v>109</v>
      </c>
      <c r="B65" s="66" t="s">
        <v>110</v>
      </c>
      <c r="C65" s="95">
        <f>C66</f>
        <v>0</v>
      </c>
    </row>
    <row r="66" spans="1:3" s="24" customFormat="1" ht="15.75" hidden="1" customHeight="1">
      <c r="A66" s="67" t="s">
        <v>111</v>
      </c>
      <c r="B66" s="68" t="s">
        <v>112</v>
      </c>
      <c r="C66" s="96">
        <f>C67</f>
        <v>0</v>
      </c>
    </row>
    <row r="67" spans="1:3" s="24" customFormat="1" ht="31.5" hidden="1" customHeight="1">
      <c r="A67" s="69" t="s">
        <v>113</v>
      </c>
      <c r="B67" s="69" t="s">
        <v>114</v>
      </c>
      <c r="C67" s="96">
        <v>0</v>
      </c>
    </row>
    <row r="68" spans="1:3" s="24" customFormat="1" ht="33" hidden="1" customHeight="1">
      <c r="A68" s="70" t="s">
        <v>115</v>
      </c>
      <c r="B68" s="71" t="s">
        <v>116</v>
      </c>
      <c r="C68" s="97">
        <f>C69</f>
        <v>0</v>
      </c>
    </row>
    <row r="69" spans="1:3" s="24" customFormat="1" ht="33" hidden="1" customHeight="1">
      <c r="A69" s="72" t="s">
        <v>117</v>
      </c>
      <c r="B69" s="73" t="s">
        <v>118</v>
      </c>
      <c r="C69" s="98">
        <f>C70</f>
        <v>0</v>
      </c>
    </row>
    <row r="70" spans="1:3" s="24" customFormat="1" ht="57.75" hidden="1" customHeight="1">
      <c r="A70" s="73" t="s">
        <v>119</v>
      </c>
      <c r="B70" s="73" t="s">
        <v>120</v>
      </c>
      <c r="C70" s="98">
        <v>0</v>
      </c>
    </row>
    <row r="71" spans="1:3" s="24" customFormat="1" ht="63.75" hidden="1" customHeight="1">
      <c r="A71" s="71" t="s">
        <v>188</v>
      </c>
      <c r="B71" s="71" t="s">
        <v>187</v>
      </c>
      <c r="C71" s="97">
        <f>C72</f>
        <v>0</v>
      </c>
    </row>
    <row r="72" spans="1:3" s="24" customFormat="1" ht="102" hidden="1" customHeight="1">
      <c r="A72" s="74" t="s">
        <v>234</v>
      </c>
      <c r="B72" s="101" t="s">
        <v>235</v>
      </c>
      <c r="C72" s="97">
        <f>C73</f>
        <v>0</v>
      </c>
    </row>
    <row r="73" spans="1:3" s="24" customFormat="1" ht="126" hidden="1">
      <c r="A73" s="71" t="s">
        <v>236</v>
      </c>
      <c r="B73" s="101" t="s">
        <v>237</v>
      </c>
      <c r="C73" s="97">
        <f>C74</f>
        <v>0</v>
      </c>
    </row>
    <row r="74" spans="1:3" s="24" customFormat="1" ht="117.75" hidden="1" customHeight="1">
      <c r="A74" s="75" t="s">
        <v>238</v>
      </c>
      <c r="B74" s="102" t="s">
        <v>239</v>
      </c>
      <c r="C74" s="98"/>
    </row>
    <row r="75" spans="1:3" s="24" customFormat="1" ht="34.5" customHeight="1">
      <c r="A75" s="5" t="s">
        <v>121</v>
      </c>
      <c r="B75" s="17" t="s">
        <v>122</v>
      </c>
      <c r="C75" s="88">
        <f>C76+C81</f>
        <v>14117.110000000002</v>
      </c>
    </row>
    <row r="76" spans="1:3" s="24" customFormat="1" ht="34.5" customHeight="1">
      <c r="A76" s="5" t="s">
        <v>123</v>
      </c>
      <c r="B76" s="21" t="s">
        <v>124</v>
      </c>
      <c r="C76" s="88">
        <f>C78+C79+C80+C77</f>
        <v>14107.870000000003</v>
      </c>
    </row>
    <row r="77" spans="1:3" s="24" customFormat="1" ht="34.5" customHeight="1">
      <c r="A77" s="82" t="s">
        <v>218</v>
      </c>
      <c r="B77" s="83" t="s">
        <v>219</v>
      </c>
      <c r="C77" s="88">
        <f ca="1">'Прил5 Безвозм '!C20</f>
        <v>713.40000000000009</v>
      </c>
    </row>
    <row r="78" spans="1:3" s="24" customFormat="1" ht="42" customHeight="1">
      <c r="A78" s="5" t="s">
        <v>125</v>
      </c>
      <c r="B78" s="77" t="s">
        <v>126</v>
      </c>
      <c r="C78" s="88">
        <f ca="1">'Прил5 Безвозм '!C23</f>
        <v>9077.5700000000015</v>
      </c>
    </row>
    <row r="79" spans="1:3" ht="31.5">
      <c r="A79" s="5" t="s">
        <v>135</v>
      </c>
      <c r="B79" s="34" t="s">
        <v>136</v>
      </c>
      <c r="C79" s="88">
        <f ca="1">'Прил5 Безвозм '!C38</f>
        <v>152.62</v>
      </c>
    </row>
    <row r="80" spans="1:3" ht="15.75">
      <c r="A80" s="5" t="s">
        <v>143</v>
      </c>
      <c r="B80" s="21" t="s">
        <v>144</v>
      </c>
      <c r="C80" s="88">
        <f ca="1">'Прил5 Безвозм '!C43</f>
        <v>4164.2800000000007</v>
      </c>
    </row>
    <row r="81" spans="1:3" ht="78.75">
      <c r="A81" s="99" t="s">
        <v>153</v>
      </c>
      <c r="B81" s="100" t="s">
        <v>166</v>
      </c>
      <c r="C81" s="88">
        <f ca="1">'Прил5 Безвозм '!C50</f>
        <v>9.24</v>
      </c>
    </row>
    <row r="82" spans="1:3" ht="15.75">
      <c r="A82" s="7"/>
      <c r="B82" s="5" t="s">
        <v>156</v>
      </c>
      <c r="C82" s="88">
        <f>SUM(C19+C75)</f>
        <v>26732.43</v>
      </c>
    </row>
    <row r="83" spans="1:3" ht="15">
      <c r="B83" s="37"/>
      <c r="C83" s="36"/>
    </row>
    <row r="84" spans="1:3" ht="15">
      <c r="B84" s="38"/>
      <c r="C84" s="39"/>
    </row>
    <row r="85" spans="1:3" ht="15">
      <c r="B85" s="38"/>
      <c r="C85" s="39"/>
    </row>
    <row r="86" spans="1:3" ht="15">
      <c r="B86" s="38"/>
      <c r="C86" s="39"/>
    </row>
    <row r="87" spans="1:3" ht="15">
      <c r="B87" s="40"/>
      <c r="C87" s="41"/>
    </row>
    <row r="88" spans="1:3" ht="15">
      <c r="B88" s="35"/>
      <c r="C88" s="36"/>
    </row>
    <row r="89" spans="1:3" ht="15">
      <c r="B89" s="38"/>
      <c r="C89" s="41"/>
    </row>
    <row r="90" spans="1:3" ht="15">
      <c r="B90" s="38"/>
      <c r="C90" s="41"/>
    </row>
    <row r="91" spans="1:3" ht="15">
      <c r="B91" s="40"/>
      <c r="C91" s="41"/>
    </row>
    <row r="92" spans="1:3" ht="15">
      <c r="B92" s="40"/>
      <c r="C92" s="42"/>
    </row>
    <row r="93" spans="1:3">
      <c r="B93" s="43"/>
    </row>
    <row r="94" spans="1:3">
      <c r="B94" s="43"/>
    </row>
    <row r="95" spans="1:3">
      <c r="B95" s="43"/>
    </row>
    <row r="96" spans="1:3">
      <c r="B96" s="43"/>
    </row>
  </sheetData>
  <mergeCells count="12">
    <mergeCell ref="B1:C1"/>
    <mergeCell ref="B9:C9"/>
    <mergeCell ref="A7:C7"/>
    <mergeCell ref="A12:C12"/>
    <mergeCell ref="A13:C13"/>
    <mergeCell ref="A14:C14"/>
    <mergeCell ref="A15:C15"/>
    <mergeCell ref="A2:C2"/>
    <mergeCell ref="A3:C3"/>
    <mergeCell ref="A4:C4"/>
    <mergeCell ref="A5:C5"/>
    <mergeCell ref="A6:C6"/>
  </mergeCells>
  <phoneticPr fontId="27" type="noConversion"/>
  <printOptions horizontalCentered="1"/>
  <pageMargins left="0.98425196850393704" right="0.39370078740157483" top="0.35433070866141736" bottom="0.35433070866141736" header="0.11811023622047245" footer="0.11811023622047245"/>
  <pageSetup paperSize="9" scale="81" orientation="portrait" r:id="rId1"/>
  <rowBreaks count="2" manualBreakCount="2">
    <brk id="28" max="2" man="1"/>
    <brk id="44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99"/>
  <sheetViews>
    <sheetView topLeftCell="A76" zoomScaleNormal="100" workbookViewId="0">
      <selection activeCell="I17" sqref="I17"/>
    </sheetView>
  </sheetViews>
  <sheetFormatPr defaultRowHeight="12.75"/>
  <cols>
    <col min="1" max="1" width="28.85546875" customWidth="1"/>
    <col min="2" max="2" width="54.85546875" customWidth="1"/>
    <col min="3" max="3" width="12.140625" style="32" customWidth="1"/>
    <col min="4" max="4" width="11.28515625" customWidth="1"/>
    <col min="7" max="7" width="10.5703125" bestFit="1" customWidth="1"/>
  </cols>
  <sheetData>
    <row r="1" spans="1:4" ht="15.75">
      <c r="A1" s="1"/>
      <c r="B1" s="4"/>
      <c r="C1" s="216" t="s">
        <v>201</v>
      </c>
      <c r="D1" s="216"/>
    </row>
    <row r="2" spans="1:4" ht="15.75">
      <c r="A2" s="1"/>
      <c r="B2" s="216" t="s">
        <v>1</v>
      </c>
      <c r="C2" s="218"/>
      <c r="D2" s="218"/>
    </row>
    <row r="3" spans="1:4" ht="15.75">
      <c r="A3" s="1"/>
      <c r="B3" s="216" t="s">
        <v>2</v>
      </c>
      <c r="C3" s="218"/>
      <c r="D3" s="218"/>
    </row>
    <row r="4" spans="1:4" ht="15.75">
      <c r="A4" s="1"/>
      <c r="B4" s="216" t="s">
        <v>3</v>
      </c>
      <c r="C4" s="218"/>
      <c r="D4" s="218"/>
    </row>
    <row r="5" spans="1:4" ht="15.75">
      <c r="A5" s="1"/>
      <c r="B5" s="216" t="s">
        <v>4</v>
      </c>
      <c r="C5" s="218"/>
      <c r="D5" s="218"/>
    </row>
    <row r="6" spans="1:4" ht="15.75">
      <c r="A6" s="1"/>
      <c r="B6" s="216" t="s">
        <v>5</v>
      </c>
      <c r="C6" s="218"/>
      <c r="D6" s="218"/>
    </row>
    <row r="7" spans="1:4" ht="15.75">
      <c r="A7" s="1"/>
      <c r="B7" s="214" t="s">
        <v>241</v>
      </c>
      <c r="C7" s="218"/>
      <c r="D7" s="218"/>
    </row>
    <row r="8" spans="1:4" ht="15.75">
      <c r="A8" s="1"/>
      <c r="B8" s="46"/>
      <c r="C8" s="103"/>
      <c r="D8" s="103" t="s">
        <v>240</v>
      </c>
    </row>
    <row r="9" spans="1:4" ht="15.75">
      <c r="A9" s="1"/>
      <c r="B9" s="46"/>
      <c r="C9" s="214" t="s">
        <v>278</v>
      </c>
      <c r="D9" s="214"/>
    </row>
    <row r="10" spans="1:4" ht="15.75">
      <c r="A10" s="1"/>
      <c r="B10" s="4"/>
      <c r="C10" s="46"/>
    </row>
    <row r="11" spans="1:4" ht="15.75">
      <c r="A11" s="1"/>
      <c r="B11" s="4"/>
      <c r="C11" s="4"/>
    </row>
    <row r="12" spans="1:4" ht="15.75">
      <c r="A12" s="215" t="s">
        <v>25</v>
      </c>
      <c r="B12" s="215"/>
      <c r="C12" s="215"/>
      <c r="D12" s="215"/>
    </row>
    <row r="13" spans="1:4" ht="15.75">
      <c r="A13" s="215" t="s">
        <v>26</v>
      </c>
      <c r="B13" s="215"/>
      <c r="C13" s="215"/>
      <c r="D13" s="215"/>
    </row>
    <row r="14" spans="1:4" ht="15.75">
      <c r="A14" s="215" t="s">
        <v>27</v>
      </c>
      <c r="B14" s="215"/>
      <c r="C14" s="215"/>
      <c r="D14" s="215"/>
    </row>
    <row r="15" spans="1:4" ht="15.75">
      <c r="A15" s="215" t="s">
        <v>226</v>
      </c>
      <c r="B15" s="215"/>
      <c r="C15" s="215"/>
      <c r="D15" s="215"/>
    </row>
    <row r="16" spans="1:4" ht="15.75">
      <c r="A16" s="16"/>
      <c r="B16" s="16"/>
      <c r="C16" s="16"/>
    </row>
    <row r="17" spans="1:7" ht="36.75" customHeight="1">
      <c r="A17" s="221" t="s">
        <v>28</v>
      </c>
      <c r="B17" s="223" t="s">
        <v>29</v>
      </c>
      <c r="C17" s="225" t="s">
        <v>30</v>
      </c>
      <c r="D17" s="225"/>
    </row>
    <row r="18" spans="1:7" ht="15" customHeight="1">
      <c r="A18" s="222"/>
      <c r="B18" s="224"/>
      <c r="C18" s="78" t="s">
        <v>213</v>
      </c>
      <c r="D18" s="78" t="s">
        <v>225</v>
      </c>
    </row>
    <row r="19" spans="1:7" ht="15.75">
      <c r="A19" s="15">
        <v>1</v>
      </c>
      <c r="B19" s="15">
        <v>2</v>
      </c>
      <c r="C19" s="15">
        <v>3</v>
      </c>
      <c r="D19" s="15">
        <v>4</v>
      </c>
    </row>
    <row r="20" spans="1:7" ht="15.75">
      <c r="A20" s="5" t="s">
        <v>31</v>
      </c>
      <c r="B20" s="17" t="s">
        <v>32</v>
      </c>
      <c r="C20" s="12">
        <f>C21+C26+C36+C39+C47+C50+C54+C65+C72</f>
        <v>12426.77</v>
      </c>
      <c r="D20" s="12">
        <f>D21+D26+D36+D39+D47+D50+D54+D65+D72</f>
        <v>12871.26</v>
      </c>
    </row>
    <row r="21" spans="1:7" ht="15.75">
      <c r="A21" s="5" t="s">
        <v>33</v>
      </c>
      <c r="B21" s="17" t="s">
        <v>34</v>
      </c>
      <c r="C21" s="12">
        <f>SUM(C22)</f>
        <v>1213.42</v>
      </c>
      <c r="D21" s="12">
        <f>SUM(D22)</f>
        <v>1237.69</v>
      </c>
    </row>
    <row r="22" spans="1:7" ht="15.75">
      <c r="A22" s="5" t="s">
        <v>35</v>
      </c>
      <c r="B22" s="17" t="s">
        <v>36</v>
      </c>
      <c r="C22" s="12">
        <f>C23+C24+C25</f>
        <v>1213.42</v>
      </c>
      <c r="D22" s="12">
        <f>D23+D24+D25</f>
        <v>1237.69</v>
      </c>
    </row>
    <row r="23" spans="1:7" ht="93" customHeight="1">
      <c r="A23" s="7" t="s">
        <v>37</v>
      </c>
      <c r="B23" s="18" t="s">
        <v>38</v>
      </c>
      <c r="C23" s="13">
        <v>1200.9000000000001</v>
      </c>
      <c r="D23" s="13">
        <v>1225</v>
      </c>
    </row>
    <row r="24" spans="1:7" ht="141.75">
      <c r="A24" s="19" t="s">
        <v>39</v>
      </c>
      <c r="B24" s="20" t="s">
        <v>40</v>
      </c>
      <c r="C24" s="13">
        <v>3.15</v>
      </c>
      <c r="D24" s="13">
        <v>3.19</v>
      </c>
    </row>
    <row r="25" spans="1:7" ht="64.5" customHeight="1">
      <c r="A25" s="7" t="s">
        <v>41</v>
      </c>
      <c r="B25" s="18" t="s">
        <v>42</v>
      </c>
      <c r="C25" s="13">
        <v>9.3699999999999992</v>
      </c>
      <c r="D25" s="13">
        <v>9.5</v>
      </c>
    </row>
    <row r="26" spans="1:7" ht="54" customHeight="1">
      <c r="A26" s="5" t="s">
        <v>43</v>
      </c>
      <c r="B26" s="21" t="s">
        <v>44</v>
      </c>
      <c r="C26" s="88">
        <f>C27</f>
        <v>989.26</v>
      </c>
      <c r="D26" s="88">
        <f>D27</f>
        <v>989.26</v>
      </c>
    </row>
    <row r="27" spans="1:7" ht="50.25" customHeight="1">
      <c r="A27" s="5" t="s">
        <v>45</v>
      </c>
      <c r="B27" s="21" t="s">
        <v>46</v>
      </c>
      <c r="C27" s="88">
        <f>C28+C30+C32+C34</f>
        <v>989.26</v>
      </c>
      <c r="D27" s="88">
        <f>D28+D30+D32+D34</f>
        <v>989.26</v>
      </c>
    </row>
    <row r="28" spans="1:7" s="48" customFormat="1" ht="97.5" customHeight="1">
      <c r="A28" s="47" t="s">
        <v>47</v>
      </c>
      <c r="B28" s="21" t="s">
        <v>48</v>
      </c>
      <c r="C28" s="88">
        <f>C29</f>
        <v>390</v>
      </c>
      <c r="D28" s="88">
        <f>D29</f>
        <v>390</v>
      </c>
      <c r="G28" s="49"/>
    </row>
    <row r="29" spans="1:7" ht="143.25" customHeight="1">
      <c r="A29" s="22" t="s">
        <v>171</v>
      </c>
      <c r="B29" s="18" t="s">
        <v>214</v>
      </c>
      <c r="C29" s="89">
        <v>390</v>
      </c>
      <c r="D29" s="89">
        <v>390</v>
      </c>
      <c r="G29" s="23"/>
    </row>
    <row r="30" spans="1:7" s="48" customFormat="1" ht="113.25" customHeight="1">
      <c r="A30" s="47" t="s">
        <v>49</v>
      </c>
      <c r="B30" s="21" t="s">
        <v>50</v>
      </c>
      <c r="C30" s="88">
        <f>C31</f>
        <v>3</v>
      </c>
      <c r="D30" s="88">
        <f>D31</f>
        <v>3</v>
      </c>
      <c r="G30" s="49"/>
    </row>
    <row r="31" spans="1:7" ht="164.25" customHeight="1">
      <c r="A31" s="22" t="s">
        <v>173</v>
      </c>
      <c r="B31" s="18" t="s">
        <v>215</v>
      </c>
      <c r="C31" s="89">
        <v>3</v>
      </c>
      <c r="D31" s="89">
        <v>3</v>
      </c>
      <c r="G31" s="23"/>
    </row>
    <row r="32" spans="1:7" s="48" customFormat="1" ht="100.5" customHeight="1">
      <c r="A32" s="47" t="s">
        <v>51</v>
      </c>
      <c r="B32" s="21" t="s">
        <v>52</v>
      </c>
      <c r="C32" s="88">
        <f>C33</f>
        <v>596.26</v>
      </c>
      <c r="D32" s="88">
        <f>D33</f>
        <v>596.26</v>
      </c>
      <c r="G32" s="49"/>
    </row>
    <row r="33" spans="1:7" ht="146.25" customHeight="1">
      <c r="A33" s="22" t="s">
        <v>175</v>
      </c>
      <c r="B33" s="18" t="s">
        <v>216</v>
      </c>
      <c r="C33" s="89">
        <v>596.26</v>
      </c>
      <c r="D33" s="89">
        <v>596.26</v>
      </c>
      <c r="G33" s="23"/>
    </row>
    <row r="34" spans="1:7" s="48" customFormat="1" ht="99.75" hidden="1" customHeight="1">
      <c r="A34" s="56" t="s">
        <v>53</v>
      </c>
      <c r="B34" s="57" t="s">
        <v>54</v>
      </c>
      <c r="C34" s="95">
        <f>C35</f>
        <v>0</v>
      </c>
      <c r="D34" s="95">
        <f>D35</f>
        <v>0</v>
      </c>
      <c r="G34" s="49"/>
    </row>
    <row r="35" spans="1:7" ht="144.75" hidden="1" customHeight="1">
      <c r="A35" s="58" t="s">
        <v>177</v>
      </c>
      <c r="B35" s="59" t="s">
        <v>217</v>
      </c>
      <c r="C35" s="96"/>
      <c r="D35" s="96"/>
      <c r="G35" s="23"/>
    </row>
    <row r="36" spans="1:7" s="24" customFormat="1" ht="15.75" hidden="1" customHeight="1">
      <c r="A36" s="60" t="s">
        <v>55</v>
      </c>
      <c r="B36" s="61" t="s">
        <v>56</v>
      </c>
      <c r="C36" s="52">
        <f>SUM(C37)</f>
        <v>0</v>
      </c>
      <c r="D36" s="52">
        <f>SUM(D37)</f>
        <v>0</v>
      </c>
    </row>
    <row r="37" spans="1:7" s="24" customFormat="1" ht="15.75" hidden="1" customHeight="1">
      <c r="A37" s="62" t="s">
        <v>57</v>
      </c>
      <c r="B37" s="63" t="s">
        <v>58</v>
      </c>
      <c r="C37" s="53">
        <f>SUM(C38)</f>
        <v>0</v>
      </c>
      <c r="D37" s="53">
        <f>SUM(D38)</f>
        <v>0</v>
      </c>
    </row>
    <row r="38" spans="1:7" s="24" customFormat="1" ht="15.75" hidden="1" customHeight="1">
      <c r="A38" s="62" t="s">
        <v>59</v>
      </c>
      <c r="B38" s="63" t="s">
        <v>58</v>
      </c>
      <c r="C38" s="53">
        <v>0</v>
      </c>
      <c r="D38" s="53">
        <v>0</v>
      </c>
      <c r="E38" s="32"/>
    </row>
    <row r="39" spans="1:7" ht="15.75">
      <c r="A39" s="5" t="s">
        <v>60</v>
      </c>
      <c r="B39" s="21" t="s">
        <v>61</v>
      </c>
      <c r="C39" s="12">
        <f>C40+C42</f>
        <v>8361.26</v>
      </c>
      <c r="D39" s="79">
        <f>D40+D42</f>
        <v>8448.48</v>
      </c>
    </row>
    <row r="40" spans="1:7" ht="15.75">
      <c r="A40" s="5" t="s">
        <v>62</v>
      </c>
      <c r="B40" s="21" t="s">
        <v>63</v>
      </c>
      <c r="C40" s="12">
        <f>SUM(C41)</f>
        <v>290.17</v>
      </c>
      <c r="D40" s="79">
        <f>SUM(D41)</f>
        <v>295.97000000000003</v>
      </c>
    </row>
    <row r="41" spans="1:7" ht="48" customHeight="1">
      <c r="A41" s="7" t="s">
        <v>64</v>
      </c>
      <c r="B41" s="18" t="s">
        <v>65</v>
      </c>
      <c r="C41" s="13">
        <v>290.17</v>
      </c>
      <c r="D41" s="80">
        <v>295.97000000000003</v>
      </c>
    </row>
    <row r="42" spans="1:7" ht="15.75">
      <c r="A42" s="5" t="s">
        <v>66</v>
      </c>
      <c r="B42" s="21" t="s">
        <v>67</v>
      </c>
      <c r="C42" s="12">
        <f>C43+C45</f>
        <v>8071.09</v>
      </c>
      <c r="D42" s="79">
        <f>D43+D45</f>
        <v>8152.51</v>
      </c>
    </row>
    <row r="43" spans="1:7" ht="15.75">
      <c r="A43" s="7" t="s">
        <v>68</v>
      </c>
      <c r="B43" s="21" t="s">
        <v>69</v>
      </c>
      <c r="C43" s="12">
        <f>C44</f>
        <v>4000</v>
      </c>
      <c r="D43" s="79">
        <f>D44</f>
        <v>4000</v>
      </c>
    </row>
    <row r="44" spans="1:7" ht="47.25">
      <c r="A44" s="7" t="s">
        <v>70</v>
      </c>
      <c r="B44" s="25" t="s">
        <v>71</v>
      </c>
      <c r="C44" s="13">
        <v>4000</v>
      </c>
      <c r="D44" s="80">
        <v>4000</v>
      </c>
    </row>
    <row r="45" spans="1:7" ht="15.75">
      <c r="A45" s="5" t="s">
        <v>72</v>
      </c>
      <c r="B45" s="21" t="s">
        <v>73</v>
      </c>
      <c r="C45" s="12">
        <f>C46</f>
        <v>4071.09</v>
      </c>
      <c r="D45" s="79">
        <f>D46</f>
        <v>4152.51</v>
      </c>
    </row>
    <row r="46" spans="1:7" ht="51.75" customHeight="1">
      <c r="A46" s="7" t="s">
        <v>74</v>
      </c>
      <c r="B46" s="25" t="s">
        <v>75</v>
      </c>
      <c r="C46" s="13">
        <v>4071.09</v>
      </c>
      <c r="D46" s="80">
        <v>4152.51</v>
      </c>
    </row>
    <row r="47" spans="1:7" ht="15.75">
      <c r="A47" s="5" t="s">
        <v>76</v>
      </c>
      <c r="B47" s="21" t="s">
        <v>77</v>
      </c>
      <c r="C47" s="12">
        <f>C48</f>
        <v>1</v>
      </c>
      <c r="D47" s="79">
        <f>D48</f>
        <v>1</v>
      </c>
    </row>
    <row r="48" spans="1:7" ht="63">
      <c r="A48" s="5" t="s">
        <v>78</v>
      </c>
      <c r="B48" s="21" t="s">
        <v>79</v>
      </c>
      <c r="C48" s="12">
        <f>C49</f>
        <v>1</v>
      </c>
      <c r="D48" s="79">
        <f>D49</f>
        <v>1</v>
      </c>
    </row>
    <row r="49" spans="1:5" ht="92.25" customHeight="1">
      <c r="A49" s="7" t="s">
        <v>80</v>
      </c>
      <c r="B49" s="18" t="s">
        <v>81</v>
      </c>
      <c r="C49" s="13">
        <v>1</v>
      </c>
      <c r="D49" s="80">
        <v>1</v>
      </c>
    </row>
    <row r="50" spans="1:5" ht="15.75" hidden="1" customHeight="1">
      <c r="A50" s="70" t="s">
        <v>82</v>
      </c>
      <c r="B50" s="74" t="s">
        <v>83</v>
      </c>
      <c r="C50" s="54">
        <f t="shared" ref="C50:D52" si="0">C51</f>
        <v>0</v>
      </c>
      <c r="D50" s="54">
        <f t="shared" si="0"/>
        <v>0</v>
      </c>
    </row>
    <row r="51" spans="1:5" ht="15.75" hidden="1" customHeight="1">
      <c r="A51" s="70" t="s">
        <v>84</v>
      </c>
      <c r="B51" s="74" t="s">
        <v>61</v>
      </c>
      <c r="C51" s="54">
        <f t="shared" si="0"/>
        <v>0</v>
      </c>
      <c r="D51" s="54">
        <f t="shared" si="0"/>
        <v>0</v>
      </c>
    </row>
    <row r="52" spans="1:5" ht="15.75" hidden="1" customHeight="1">
      <c r="A52" s="70" t="s">
        <v>85</v>
      </c>
      <c r="B52" s="74" t="s">
        <v>86</v>
      </c>
      <c r="C52" s="54">
        <f t="shared" si="0"/>
        <v>0</v>
      </c>
      <c r="D52" s="54">
        <f t="shared" si="0"/>
        <v>0</v>
      </c>
    </row>
    <row r="53" spans="1:5" ht="15.75" hidden="1" customHeight="1">
      <c r="A53" s="72" t="s">
        <v>87</v>
      </c>
      <c r="B53" s="75" t="s">
        <v>88</v>
      </c>
      <c r="C53" s="55">
        <v>0</v>
      </c>
      <c r="D53" s="55">
        <v>0</v>
      </c>
    </row>
    <row r="54" spans="1:5" ht="47.25">
      <c r="A54" s="5" t="s">
        <v>89</v>
      </c>
      <c r="B54" s="21" t="s">
        <v>90</v>
      </c>
      <c r="C54" s="12">
        <f>SUM(C55+C62)</f>
        <v>1861.83</v>
      </c>
      <c r="D54" s="79">
        <f>SUM(D55+D62)</f>
        <v>2194.83</v>
      </c>
    </row>
    <row r="55" spans="1:5" ht="112.5" customHeight="1">
      <c r="A55" s="5" t="s">
        <v>91</v>
      </c>
      <c r="B55" s="21" t="s">
        <v>92</v>
      </c>
      <c r="C55" s="12">
        <f>C58+C56</f>
        <v>1669.19</v>
      </c>
      <c r="D55" s="12">
        <f>D58+D56</f>
        <v>2009.19</v>
      </c>
    </row>
    <row r="56" spans="1:5" ht="112.5" customHeight="1">
      <c r="A56" s="5" t="s">
        <v>230</v>
      </c>
      <c r="B56" s="94" t="s">
        <v>231</v>
      </c>
      <c r="C56" s="12">
        <f>C57</f>
        <v>0.13</v>
      </c>
      <c r="D56" s="79">
        <f>D57</f>
        <v>0.13</v>
      </c>
    </row>
    <row r="57" spans="1:5" ht="112.5" customHeight="1">
      <c r="A57" s="7" t="s">
        <v>232</v>
      </c>
      <c r="B57" s="18" t="s">
        <v>233</v>
      </c>
      <c r="C57" s="13">
        <v>0.13</v>
      </c>
      <c r="D57" s="80">
        <v>0.13</v>
      </c>
    </row>
    <row r="58" spans="1:5" ht="45" customHeight="1">
      <c r="A58" s="5" t="s">
        <v>93</v>
      </c>
      <c r="B58" s="21" t="s">
        <v>94</v>
      </c>
      <c r="C58" s="12">
        <f>C59</f>
        <v>1669.06</v>
      </c>
      <c r="D58" s="79">
        <f>D59</f>
        <v>2009.06</v>
      </c>
    </row>
    <row r="59" spans="1:5" ht="45.75" customHeight="1">
      <c r="A59" s="26" t="s">
        <v>95</v>
      </c>
      <c r="B59" s="27" t="s">
        <v>96</v>
      </c>
      <c r="C59" s="64">
        <f>C60+C61</f>
        <v>1669.06</v>
      </c>
      <c r="D59" s="64">
        <f>D60+D61</f>
        <v>2009.06</v>
      </c>
      <c r="E59" s="28"/>
    </row>
    <row r="60" spans="1:5" ht="84" customHeight="1">
      <c r="A60" s="29" t="s">
        <v>97</v>
      </c>
      <c r="B60" s="25" t="s">
        <v>98</v>
      </c>
      <c r="C60" s="14">
        <v>860</v>
      </c>
      <c r="D60" s="14">
        <v>1200</v>
      </c>
      <c r="E60" s="28"/>
    </row>
    <row r="61" spans="1:5" s="32" customFormat="1" ht="63.75" customHeight="1">
      <c r="A61" s="29" t="s">
        <v>99</v>
      </c>
      <c r="B61" s="30" t="s">
        <v>100</v>
      </c>
      <c r="C61" s="14">
        <v>809.06</v>
      </c>
      <c r="D61" s="14">
        <v>809.06</v>
      </c>
      <c r="E61" s="31"/>
    </row>
    <row r="62" spans="1:5" ht="116.25" customHeight="1">
      <c r="A62" s="5" t="s">
        <v>101</v>
      </c>
      <c r="B62" s="21" t="s">
        <v>102</v>
      </c>
      <c r="C62" s="12">
        <f>SUM(C64)</f>
        <v>192.64</v>
      </c>
      <c r="D62" s="12">
        <f>SUM(D64)</f>
        <v>185.64</v>
      </c>
    </row>
    <row r="63" spans="1:5" ht="108" customHeight="1">
      <c r="A63" s="81" t="s">
        <v>103</v>
      </c>
      <c r="B63" s="27" t="s">
        <v>104</v>
      </c>
      <c r="C63" s="12">
        <f>C64</f>
        <v>192.64</v>
      </c>
      <c r="D63" s="12">
        <f>D64</f>
        <v>185.64</v>
      </c>
    </row>
    <row r="64" spans="1:5" ht="101.25" customHeight="1">
      <c r="A64" s="7" t="s">
        <v>105</v>
      </c>
      <c r="B64" s="18" t="s">
        <v>106</v>
      </c>
      <c r="C64" s="13">
        <v>192.64</v>
      </c>
      <c r="D64" s="13">
        <v>185.64</v>
      </c>
    </row>
    <row r="65" spans="1:4" ht="15.75" hidden="1" customHeight="1">
      <c r="A65" s="65" t="s">
        <v>107</v>
      </c>
      <c r="B65" s="66" t="s">
        <v>108</v>
      </c>
      <c r="C65" s="50">
        <f>C66+C69</f>
        <v>0</v>
      </c>
      <c r="D65" s="50">
        <f>D66+D69</f>
        <v>0</v>
      </c>
    </row>
    <row r="66" spans="1:4" ht="15.75" hidden="1" customHeight="1">
      <c r="A66" s="65" t="s">
        <v>109</v>
      </c>
      <c r="B66" s="66" t="s">
        <v>110</v>
      </c>
      <c r="C66" s="50">
        <f>C67</f>
        <v>0</v>
      </c>
      <c r="D66" s="50">
        <f>D67</f>
        <v>0</v>
      </c>
    </row>
    <row r="67" spans="1:4" ht="15.75" hidden="1" customHeight="1">
      <c r="A67" s="67" t="s">
        <v>111</v>
      </c>
      <c r="B67" s="68" t="s">
        <v>112</v>
      </c>
      <c r="C67" s="51">
        <f>C68</f>
        <v>0</v>
      </c>
      <c r="D67" s="51">
        <f>D68</f>
        <v>0</v>
      </c>
    </row>
    <row r="68" spans="1:4" ht="33" hidden="1" customHeight="1">
      <c r="A68" s="69" t="s">
        <v>113</v>
      </c>
      <c r="B68" s="69" t="s">
        <v>114</v>
      </c>
      <c r="C68" s="51">
        <v>0</v>
      </c>
      <c r="D68" s="51">
        <v>0</v>
      </c>
    </row>
    <row r="69" spans="1:4" s="24" customFormat="1" ht="15.75" hidden="1" customHeight="1">
      <c r="A69" s="70" t="s">
        <v>115</v>
      </c>
      <c r="B69" s="71" t="s">
        <v>116</v>
      </c>
      <c r="C69" s="54">
        <f>C70</f>
        <v>0</v>
      </c>
      <c r="D69" s="54">
        <f>D70</f>
        <v>0</v>
      </c>
    </row>
    <row r="70" spans="1:4" s="24" customFormat="1" ht="15.75" hidden="1" customHeight="1">
      <c r="A70" s="72" t="s">
        <v>117</v>
      </c>
      <c r="B70" s="73" t="s">
        <v>118</v>
      </c>
      <c r="C70" s="55">
        <f>C71</f>
        <v>0</v>
      </c>
      <c r="D70" s="55">
        <f>D71</f>
        <v>0</v>
      </c>
    </row>
    <row r="71" spans="1:4" s="24" customFormat="1" ht="33" hidden="1" customHeight="1">
      <c r="A71" s="73" t="s">
        <v>119</v>
      </c>
      <c r="B71" s="73" t="s">
        <v>120</v>
      </c>
      <c r="C71" s="55">
        <v>0</v>
      </c>
      <c r="D71" s="55">
        <v>0</v>
      </c>
    </row>
    <row r="72" spans="1:4" s="24" customFormat="1" ht="33" hidden="1" customHeight="1">
      <c r="A72" s="71" t="s">
        <v>188</v>
      </c>
      <c r="B72" s="71" t="s">
        <v>187</v>
      </c>
      <c r="C72" s="54">
        <f t="shared" ref="C72:D74" si="1">C73</f>
        <v>0</v>
      </c>
      <c r="D72" s="54">
        <f t="shared" si="1"/>
        <v>0</v>
      </c>
    </row>
    <row r="73" spans="1:4" s="24" customFormat="1" ht="57.75" hidden="1" customHeight="1">
      <c r="A73" s="71" t="s">
        <v>185</v>
      </c>
      <c r="B73" s="74" t="s">
        <v>186</v>
      </c>
      <c r="C73" s="54">
        <f t="shared" si="1"/>
        <v>0</v>
      </c>
      <c r="D73" s="54">
        <f t="shared" si="1"/>
        <v>0</v>
      </c>
    </row>
    <row r="74" spans="1:4" s="24" customFormat="1" ht="63.75" hidden="1" customHeight="1">
      <c r="A74" s="71" t="s">
        <v>182</v>
      </c>
      <c r="B74" s="74" t="s">
        <v>183</v>
      </c>
      <c r="C74" s="54">
        <f t="shared" si="1"/>
        <v>0</v>
      </c>
      <c r="D74" s="54">
        <f t="shared" si="1"/>
        <v>0</v>
      </c>
    </row>
    <row r="75" spans="1:4" s="24" customFormat="1" ht="63.75" hidden="1" customHeight="1">
      <c r="A75" s="75" t="s">
        <v>181</v>
      </c>
      <c r="B75" s="75" t="s">
        <v>184</v>
      </c>
      <c r="C75" s="55">
        <v>0</v>
      </c>
      <c r="D75" s="55">
        <v>0</v>
      </c>
    </row>
    <row r="76" spans="1:4" ht="15.75">
      <c r="A76" s="5" t="s">
        <v>121</v>
      </c>
      <c r="B76" s="17" t="s">
        <v>122</v>
      </c>
      <c r="C76" s="12">
        <f>C77</f>
        <v>4322.62</v>
      </c>
      <c r="D76" s="12">
        <f>D77</f>
        <v>4538.22</v>
      </c>
    </row>
    <row r="77" spans="1:4" ht="34.5" customHeight="1">
      <c r="A77" s="5" t="s">
        <v>123</v>
      </c>
      <c r="B77" s="21" t="s">
        <v>124</v>
      </c>
      <c r="C77" s="12">
        <f>C79+C80+C81+C78</f>
        <v>4322.62</v>
      </c>
      <c r="D77" s="12">
        <f>D79+D80+D81+D78</f>
        <v>4538.22</v>
      </c>
    </row>
    <row r="78" spans="1:4" ht="34.5" customHeight="1">
      <c r="A78" s="82" t="s">
        <v>218</v>
      </c>
      <c r="B78" s="83" t="s">
        <v>219</v>
      </c>
      <c r="C78" s="12">
        <f ca="1">'Прил6 Безвозм'!C21</f>
        <v>890.2</v>
      </c>
      <c r="D78" s="12">
        <f ca="1">'Прил6 Безвозм'!D21</f>
        <v>1072.8</v>
      </c>
    </row>
    <row r="79" spans="1:4" ht="34.5" customHeight="1">
      <c r="A79" s="5" t="s">
        <v>125</v>
      </c>
      <c r="B79" s="77" t="s">
        <v>126</v>
      </c>
      <c r="C79" s="12">
        <f ca="1">'Прил6 Безвозм'!C24</f>
        <v>0</v>
      </c>
      <c r="D79" s="12">
        <f ca="1">'Прил6 Безвозм'!D24</f>
        <v>27.8</v>
      </c>
    </row>
    <row r="80" spans="1:4" ht="34.5" customHeight="1">
      <c r="A80" s="5" t="s">
        <v>135</v>
      </c>
      <c r="B80" s="34" t="s">
        <v>136</v>
      </c>
      <c r="C80" s="12">
        <f ca="1">'Прил6 Безвозм'!C40</f>
        <v>157.62</v>
      </c>
      <c r="D80" s="12">
        <f ca="1">'Прил6 Безвозм'!D40</f>
        <v>162.82000000000002</v>
      </c>
    </row>
    <row r="81" spans="1:4" ht="15.75">
      <c r="A81" s="5" t="s">
        <v>143</v>
      </c>
      <c r="B81" s="21" t="s">
        <v>144</v>
      </c>
      <c r="C81" s="12">
        <f ca="1">'Прил6 Безвозм'!C45</f>
        <v>3274.8</v>
      </c>
      <c r="D81" s="12">
        <f ca="1">'Прил6 Безвозм'!D45</f>
        <v>3274.8</v>
      </c>
    </row>
    <row r="82" spans="1:4" ht="15.75">
      <c r="A82" s="7"/>
      <c r="B82" s="5" t="s">
        <v>156</v>
      </c>
      <c r="C82" s="12">
        <f>SUM(C20+C76)</f>
        <v>16749.39</v>
      </c>
      <c r="D82" s="12">
        <f>SUM(D20+D76)</f>
        <v>17409.48</v>
      </c>
    </row>
    <row r="85" spans="1:4" ht="15">
      <c r="B85" s="35"/>
      <c r="C85" s="36"/>
    </row>
    <row r="86" spans="1:4" ht="15">
      <c r="B86" s="37"/>
      <c r="C86" s="36"/>
    </row>
    <row r="87" spans="1:4" ht="15">
      <c r="B87" s="38"/>
      <c r="C87" s="39"/>
    </row>
    <row r="88" spans="1:4" ht="15">
      <c r="B88" s="38"/>
      <c r="C88" s="39"/>
    </row>
    <row r="89" spans="1:4" ht="15">
      <c r="B89" s="38"/>
      <c r="C89" s="39"/>
    </row>
    <row r="90" spans="1:4" ht="15">
      <c r="B90" s="40"/>
      <c r="C90" s="41"/>
    </row>
    <row r="91" spans="1:4" ht="15">
      <c r="B91" s="35"/>
      <c r="C91" s="36"/>
    </row>
    <row r="92" spans="1:4" ht="15">
      <c r="B92" s="38"/>
      <c r="C92" s="41"/>
    </row>
    <row r="93" spans="1:4" ht="15">
      <c r="B93" s="38"/>
      <c r="C93" s="41"/>
    </row>
    <row r="94" spans="1:4" ht="15">
      <c r="B94" s="40"/>
      <c r="C94" s="41"/>
    </row>
    <row r="95" spans="1:4" ht="15">
      <c r="B95" s="40"/>
      <c r="C95" s="42"/>
    </row>
    <row r="96" spans="1:4">
      <c r="B96" s="43"/>
    </row>
    <row r="97" spans="1:7">
      <c r="B97" s="43"/>
    </row>
    <row r="98" spans="1:7" s="32" customFormat="1">
      <c r="A98"/>
      <c r="B98" s="43"/>
      <c r="D98"/>
      <c r="E98"/>
      <c r="F98"/>
      <c r="G98"/>
    </row>
    <row r="99" spans="1:7" s="32" customFormat="1">
      <c r="A99"/>
      <c r="B99" s="43"/>
      <c r="D99"/>
      <c r="E99"/>
      <c r="F99"/>
      <c r="G99"/>
    </row>
  </sheetData>
  <mergeCells count="15">
    <mergeCell ref="A15:D15"/>
    <mergeCell ref="A17:A18"/>
    <mergeCell ref="B17:B18"/>
    <mergeCell ref="C17:D17"/>
    <mergeCell ref="B7:D7"/>
    <mergeCell ref="A12:D12"/>
    <mergeCell ref="A13:D13"/>
    <mergeCell ref="A14:D14"/>
    <mergeCell ref="C9:D9"/>
    <mergeCell ref="B6:D6"/>
    <mergeCell ref="B2:D2"/>
    <mergeCell ref="B3:D3"/>
    <mergeCell ref="B4:D4"/>
    <mergeCell ref="B5:D5"/>
    <mergeCell ref="C1:D1"/>
  </mergeCells>
  <phoneticPr fontId="27" type="noConversion"/>
  <printOptions horizontalCentered="1"/>
  <pageMargins left="0.98425196850393704" right="0.39370078740157483" top="0.35433070866141736" bottom="0.35433070866141736" header="0.11811023622047245" footer="0.11811023622047245"/>
  <pageSetup paperSize="9" scale="80" orientation="portrait" r:id="rId1"/>
  <rowBreaks count="2" manualBreakCount="2">
    <brk id="29" max="3" man="1"/>
    <brk id="5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Normal="100" workbookViewId="0">
      <selection activeCell="G18" sqref="G18"/>
    </sheetView>
  </sheetViews>
  <sheetFormatPr defaultRowHeight="12.75"/>
  <cols>
    <col min="1" max="1" width="28.85546875" style="113" customWidth="1"/>
    <col min="2" max="2" width="41.28515625" style="113" customWidth="1"/>
    <col min="3" max="3" width="18.140625" style="113" customWidth="1"/>
    <col min="4" max="16384" width="9.140625" style="113"/>
  </cols>
  <sheetData>
    <row r="1" spans="1:3" ht="15.75">
      <c r="A1" s="4"/>
      <c r="B1" s="216" t="s">
        <v>157</v>
      </c>
      <c r="C1" s="216"/>
    </row>
    <row r="2" spans="1:3" ht="15.75">
      <c r="A2" s="216" t="s">
        <v>1</v>
      </c>
      <c r="B2" s="226"/>
      <c r="C2" s="226"/>
    </row>
    <row r="3" spans="1:3" ht="15.75">
      <c r="A3" s="216" t="s">
        <v>2</v>
      </c>
      <c r="B3" s="226"/>
      <c r="C3" s="226"/>
    </row>
    <row r="4" spans="1:3" ht="15.75">
      <c r="A4" s="216" t="s">
        <v>3</v>
      </c>
      <c r="B4" s="226"/>
      <c r="C4" s="226"/>
    </row>
    <row r="5" spans="1:3" ht="15.75">
      <c r="A5" s="216" t="s">
        <v>4</v>
      </c>
      <c r="B5" s="226"/>
      <c r="C5" s="226"/>
    </row>
    <row r="6" spans="1:3" ht="15.75">
      <c r="A6" s="216" t="s">
        <v>5</v>
      </c>
      <c r="B6" s="226"/>
      <c r="C6" s="226"/>
    </row>
    <row r="7" spans="1:3" ht="15.75">
      <c r="A7" s="214" t="s">
        <v>241</v>
      </c>
      <c r="B7" s="226"/>
      <c r="C7" s="226"/>
    </row>
    <row r="8" spans="1:3" ht="15.75">
      <c r="A8" s="149"/>
      <c r="B8" s="103"/>
      <c r="C8" s="103" t="s">
        <v>240</v>
      </c>
    </row>
    <row r="9" spans="1:3" ht="15.75">
      <c r="A9" s="149"/>
      <c r="B9" s="214" t="s">
        <v>278</v>
      </c>
      <c r="C9" s="214"/>
    </row>
    <row r="10" spans="1:3" ht="15.75">
      <c r="A10" s="44"/>
      <c r="B10" s="149"/>
      <c r="C10" s="149"/>
    </row>
    <row r="11" spans="1:3" ht="15.75">
      <c r="A11" s="44"/>
      <c r="B11" s="46"/>
      <c r="C11" s="46"/>
    </row>
    <row r="12" spans="1:3" ht="15.75">
      <c r="A12" s="227" t="s">
        <v>122</v>
      </c>
      <c r="B12" s="228"/>
      <c r="C12" s="228"/>
    </row>
    <row r="13" spans="1:3" ht="15.75">
      <c r="A13" s="227" t="s">
        <v>224</v>
      </c>
      <c r="B13" s="228"/>
      <c r="C13" s="228"/>
    </row>
    <row r="14" spans="1:3" ht="15.75">
      <c r="A14" s="45"/>
      <c r="B14" s="44"/>
      <c r="C14" s="44"/>
    </row>
    <row r="15" spans="1:3" ht="15.75">
      <c r="A15" s="114" t="s">
        <v>158</v>
      </c>
      <c r="B15" s="229" t="s">
        <v>29</v>
      </c>
      <c r="C15" s="115" t="s">
        <v>159</v>
      </c>
    </row>
    <row r="16" spans="1:3" ht="15.75">
      <c r="A16" s="116" t="s">
        <v>160</v>
      </c>
      <c r="B16" s="230"/>
      <c r="C16" s="117" t="s">
        <v>161</v>
      </c>
    </row>
    <row r="17" spans="1:6" ht="15.75">
      <c r="A17" s="118">
        <v>1</v>
      </c>
      <c r="B17" s="118">
        <v>2</v>
      </c>
      <c r="C17" s="118">
        <v>3</v>
      </c>
    </row>
    <row r="18" spans="1:6" ht="30" customHeight="1">
      <c r="A18" s="105" t="s">
        <v>121</v>
      </c>
      <c r="B18" s="119" t="s">
        <v>122</v>
      </c>
      <c r="C18" s="107">
        <f>C19+C50</f>
        <v>14117.110000000002</v>
      </c>
    </row>
    <row r="19" spans="1:6" ht="51" customHeight="1">
      <c r="A19" s="105" t="s">
        <v>123</v>
      </c>
      <c r="B19" s="106" t="s">
        <v>124</v>
      </c>
      <c r="C19" s="107">
        <f>C23+C38+C43+C20</f>
        <v>14107.870000000003</v>
      </c>
    </row>
    <row r="20" spans="1:6" ht="37.5" customHeight="1">
      <c r="A20" s="82" t="s">
        <v>218</v>
      </c>
      <c r="B20" s="83" t="s">
        <v>219</v>
      </c>
      <c r="C20" s="107">
        <f>C21</f>
        <v>713.40000000000009</v>
      </c>
    </row>
    <row r="21" spans="1:6" ht="86.25" customHeight="1">
      <c r="A21" s="27" t="s">
        <v>220</v>
      </c>
      <c r="B21" s="27" t="s">
        <v>221</v>
      </c>
      <c r="C21" s="107">
        <f>C22</f>
        <v>713.40000000000009</v>
      </c>
    </row>
    <row r="22" spans="1:6" ht="66" customHeight="1">
      <c r="A22" s="15" t="s">
        <v>222</v>
      </c>
      <c r="B22" s="120" t="s">
        <v>223</v>
      </c>
      <c r="C22" s="112">
        <f>553.6+159.8</f>
        <v>713.40000000000009</v>
      </c>
    </row>
    <row r="23" spans="1:6" ht="51.75" customHeight="1">
      <c r="A23" s="105" t="s">
        <v>125</v>
      </c>
      <c r="B23" s="121" t="s">
        <v>126</v>
      </c>
      <c r="C23" s="107">
        <f>C24+C26+C28+C30</f>
        <v>9077.5700000000015</v>
      </c>
    </row>
    <row r="24" spans="1:6" ht="131.25" customHeight="1">
      <c r="A24" s="122" t="s">
        <v>127</v>
      </c>
      <c r="B24" s="123" t="s">
        <v>128</v>
      </c>
      <c r="C24" s="124">
        <f>C25</f>
        <v>0</v>
      </c>
    </row>
    <row r="25" spans="1:6" ht="126.75" customHeight="1">
      <c r="A25" s="125" t="s">
        <v>129</v>
      </c>
      <c r="B25" s="126" t="s">
        <v>130</v>
      </c>
      <c r="C25" s="127"/>
      <c r="F25" s="128"/>
    </row>
    <row r="26" spans="1:6" ht="171.75" customHeight="1">
      <c r="A26" s="129" t="s">
        <v>191</v>
      </c>
      <c r="B26" s="130" t="s">
        <v>190</v>
      </c>
      <c r="C26" s="124">
        <f>C27</f>
        <v>0</v>
      </c>
      <c r="F26" s="128"/>
    </row>
    <row r="27" spans="1:6" ht="165.75" customHeight="1">
      <c r="A27" s="131" t="s">
        <v>192</v>
      </c>
      <c r="B27" s="132" t="s">
        <v>189</v>
      </c>
      <c r="C27" s="127"/>
      <c r="F27" s="128"/>
    </row>
    <row r="28" spans="1:6" ht="157.5">
      <c r="A28" s="133" t="s">
        <v>180</v>
      </c>
      <c r="B28" s="134" t="s">
        <v>194</v>
      </c>
      <c r="C28" s="124">
        <f>C29</f>
        <v>0</v>
      </c>
      <c r="F28" s="128"/>
    </row>
    <row r="29" spans="1:6" ht="147" customHeight="1">
      <c r="A29" s="135" t="s">
        <v>179</v>
      </c>
      <c r="B29" s="136" t="s">
        <v>193</v>
      </c>
      <c r="C29" s="137"/>
      <c r="F29" s="128"/>
    </row>
    <row r="30" spans="1:6" ht="21.75" customHeight="1">
      <c r="A30" s="105" t="s">
        <v>131</v>
      </c>
      <c r="B30" s="109" t="s">
        <v>132</v>
      </c>
      <c r="C30" s="107">
        <f>C31</f>
        <v>9077.5700000000015</v>
      </c>
    </row>
    <row r="31" spans="1:6" ht="31.5">
      <c r="A31" s="105" t="s">
        <v>133</v>
      </c>
      <c r="B31" s="109" t="s">
        <v>134</v>
      </c>
      <c r="C31" s="107">
        <f>C32+C33+C34+C35+C36+C37</f>
        <v>9077.5700000000015</v>
      </c>
    </row>
    <row r="32" spans="1:6" ht="141.75">
      <c r="A32" s="125" t="s">
        <v>133</v>
      </c>
      <c r="B32" s="135" t="s">
        <v>258</v>
      </c>
      <c r="C32" s="127">
        <v>1054.9000000000001</v>
      </c>
    </row>
    <row r="33" spans="1:5" ht="63">
      <c r="A33" s="138" t="s">
        <v>133</v>
      </c>
      <c r="B33" s="139" t="s">
        <v>272</v>
      </c>
      <c r="C33" s="108">
        <v>42</v>
      </c>
    </row>
    <row r="34" spans="1:5" ht="186" customHeight="1">
      <c r="A34" s="7" t="s">
        <v>178</v>
      </c>
      <c r="B34" s="140" t="s">
        <v>265</v>
      </c>
      <c r="C34" s="127">
        <v>2500</v>
      </c>
    </row>
    <row r="35" spans="1:5" ht="102.75" customHeight="1">
      <c r="A35" s="125" t="s">
        <v>133</v>
      </c>
      <c r="B35" s="136" t="s">
        <v>267</v>
      </c>
      <c r="C35" s="127">
        <v>4444.87</v>
      </c>
    </row>
    <row r="36" spans="1:5" ht="102.75" customHeight="1">
      <c r="A36" s="125" t="s">
        <v>133</v>
      </c>
      <c r="B36" s="136" t="s">
        <v>273</v>
      </c>
      <c r="C36" s="127">
        <v>568.1</v>
      </c>
    </row>
    <row r="37" spans="1:5" ht="86.25" customHeight="1">
      <c r="A37" s="125" t="s">
        <v>133</v>
      </c>
      <c r="B37" s="136" t="s">
        <v>275</v>
      </c>
      <c r="C37" s="127">
        <v>467.7</v>
      </c>
    </row>
    <row r="38" spans="1:5" ht="31.5">
      <c r="A38" s="105" t="s">
        <v>135</v>
      </c>
      <c r="B38" s="34" t="s">
        <v>136</v>
      </c>
      <c r="C38" s="107">
        <f>C39+C41</f>
        <v>152.62</v>
      </c>
    </row>
    <row r="39" spans="1:5" ht="63" customHeight="1">
      <c r="A39" s="105" t="s">
        <v>137</v>
      </c>
      <c r="B39" s="106" t="s">
        <v>138</v>
      </c>
      <c r="C39" s="107">
        <f>C40</f>
        <v>3.52</v>
      </c>
    </row>
    <row r="40" spans="1:5" ht="63" customHeight="1">
      <c r="A40" s="110" t="s">
        <v>139</v>
      </c>
      <c r="B40" s="141" t="s">
        <v>140</v>
      </c>
      <c r="C40" s="112">
        <v>3.52</v>
      </c>
      <c r="E40" s="128"/>
    </row>
    <row r="41" spans="1:5" ht="65.25" customHeight="1">
      <c r="A41" s="177" t="s">
        <v>141</v>
      </c>
      <c r="B41" s="83" t="s">
        <v>269</v>
      </c>
      <c r="C41" s="107">
        <f>C42</f>
        <v>149.1</v>
      </c>
    </row>
    <row r="42" spans="1:5" ht="92.25" customHeight="1">
      <c r="A42" s="178" t="s">
        <v>142</v>
      </c>
      <c r="B42" s="173" t="s">
        <v>262</v>
      </c>
      <c r="C42" s="112">
        <v>149.1</v>
      </c>
    </row>
    <row r="43" spans="1:5" ht="15.75">
      <c r="A43" s="105" t="s">
        <v>143</v>
      </c>
      <c r="B43" s="106" t="s">
        <v>144</v>
      </c>
      <c r="C43" s="107">
        <f>C46+C44</f>
        <v>4164.2800000000007</v>
      </c>
    </row>
    <row r="44" spans="1:5" s="182" customFormat="1" ht="94.5" hidden="1">
      <c r="A44" s="186" t="s">
        <v>145</v>
      </c>
      <c r="B44" s="187" t="s">
        <v>146</v>
      </c>
      <c r="C44" s="181">
        <f>C45</f>
        <v>0</v>
      </c>
    </row>
    <row r="45" spans="1:5" s="182" customFormat="1" ht="94.5" hidden="1">
      <c r="A45" s="188" t="s">
        <v>147</v>
      </c>
      <c r="B45" s="189" t="s">
        <v>148</v>
      </c>
      <c r="C45" s="185"/>
    </row>
    <row r="46" spans="1:5" ht="31.5">
      <c r="A46" s="105" t="s">
        <v>149</v>
      </c>
      <c r="B46" s="109" t="s">
        <v>150</v>
      </c>
      <c r="C46" s="107">
        <f>C47</f>
        <v>4164.2800000000007</v>
      </c>
    </row>
    <row r="47" spans="1:5" ht="47.25">
      <c r="A47" s="105" t="s">
        <v>151</v>
      </c>
      <c r="B47" s="106" t="s">
        <v>152</v>
      </c>
      <c r="C47" s="107">
        <f>C48+C49</f>
        <v>4164.2800000000007</v>
      </c>
    </row>
    <row r="48" spans="1:5" ht="94.5">
      <c r="A48" s="110" t="s">
        <v>162</v>
      </c>
      <c r="B48" s="111" t="s">
        <v>163</v>
      </c>
      <c r="C48" s="112">
        <v>3274.8</v>
      </c>
    </row>
    <row r="49" spans="1:3" ht="147.75" customHeight="1">
      <c r="A49" s="125" t="s">
        <v>164</v>
      </c>
      <c r="B49" s="212" t="s">
        <v>277</v>
      </c>
      <c r="C49" s="127">
        <v>889.48</v>
      </c>
    </row>
    <row r="50" spans="1:3" ht="94.5">
      <c r="A50" s="99" t="s">
        <v>153</v>
      </c>
      <c r="B50" s="100" t="s">
        <v>166</v>
      </c>
      <c r="C50" s="142">
        <f>C51</f>
        <v>9.24</v>
      </c>
    </row>
    <row r="51" spans="1:3" ht="157.5">
      <c r="A51" s="99" t="s">
        <v>154</v>
      </c>
      <c r="B51" s="143" t="s">
        <v>167</v>
      </c>
      <c r="C51" s="144">
        <f>C52</f>
        <v>9.24</v>
      </c>
    </row>
    <row r="52" spans="1:3" ht="141.75">
      <c r="A52" s="99" t="s">
        <v>168</v>
      </c>
      <c r="B52" s="143" t="s">
        <v>169</v>
      </c>
      <c r="C52" s="142">
        <f>C53</f>
        <v>9.24</v>
      </c>
    </row>
    <row r="53" spans="1:3" ht="94.5">
      <c r="A53" s="145" t="s">
        <v>170</v>
      </c>
      <c r="B53" s="146" t="s">
        <v>155</v>
      </c>
      <c r="C53" s="144">
        <v>9.24</v>
      </c>
    </row>
  </sheetData>
  <mergeCells count="11">
    <mergeCell ref="A6:C6"/>
    <mergeCell ref="A7:C7"/>
    <mergeCell ref="A12:C12"/>
    <mergeCell ref="A13:C13"/>
    <mergeCell ref="B15:B16"/>
    <mergeCell ref="B1:C1"/>
    <mergeCell ref="B9:C9"/>
    <mergeCell ref="A2:C2"/>
    <mergeCell ref="A3:C3"/>
    <mergeCell ref="A4:C4"/>
    <mergeCell ref="A5:C5"/>
  </mergeCells>
  <phoneticPr fontId="27" type="noConversion"/>
  <printOptions horizontalCentered="1"/>
  <pageMargins left="0.98425196850393704" right="0.39370078740157483" top="0.47244094488188981" bottom="0.86614173228346458" header="0.31496062992125984" footer="0.31496062992125984"/>
  <pageSetup paperSize="9" scale="90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55"/>
  <sheetViews>
    <sheetView workbookViewId="0">
      <selection activeCell="I10" sqref="I10"/>
    </sheetView>
  </sheetViews>
  <sheetFormatPr defaultRowHeight="12.75"/>
  <cols>
    <col min="1" max="1" width="28.85546875" style="113" customWidth="1"/>
    <col min="2" max="2" width="41.28515625" style="113" customWidth="1"/>
    <col min="3" max="3" width="11.7109375" style="113" customWidth="1"/>
    <col min="4" max="4" width="10.85546875" style="113" customWidth="1"/>
    <col min="5" max="16384" width="9.140625" style="113"/>
  </cols>
  <sheetData>
    <row r="1" spans="1:4" ht="15.75">
      <c r="A1" s="44"/>
      <c r="B1" s="4"/>
      <c r="C1" s="216" t="s">
        <v>204</v>
      </c>
      <c r="D1" s="216"/>
    </row>
    <row r="2" spans="1:4" ht="15.75">
      <c r="A2" s="44"/>
      <c r="B2" s="216" t="s">
        <v>1</v>
      </c>
      <c r="C2" s="226"/>
      <c r="D2" s="226"/>
    </row>
    <row r="3" spans="1:4" ht="15.75">
      <c r="A3" s="44"/>
      <c r="B3" s="216" t="s">
        <v>2</v>
      </c>
      <c r="C3" s="226"/>
      <c r="D3" s="226"/>
    </row>
    <row r="4" spans="1:4" ht="15.75">
      <c r="A4" s="44"/>
      <c r="B4" s="216" t="s">
        <v>3</v>
      </c>
      <c r="C4" s="226"/>
      <c r="D4" s="226"/>
    </row>
    <row r="5" spans="1:4" ht="15.75">
      <c r="A5" s="44"/>
      <c r="B5" s="216" t="s">
        <v>4</v>
      </c>
      <c r="C5" s="226"/>
      <c r="D5" s="226"/>
    </row>
    <row r="6" spans="1:4" ht="15.75">
      <c r="A6" s="44"/>
      <c r="B6" s="216" t="s">
        <v>5</v>
      </c>
      <c r="C6" s="226"/>
      <c r="D6" s="226"/>
    </row>
    <row r="7" spans="1:4" ht="15.75">
      <c r="A7" s="44"/>
      <c r="B7" s="214" t="s">
        <v>241</v>
      </c>
      <c r="C7" s="226"/>
      <c r="D7" s="226"/>
    </row>
    <row r="8" spans="1:4" ht="15.75">
      <c r="A8" s="44"/>
      <c r="B8" s="149"/>
      <c r="C8" s="103"/>
      <c r="D8" s="103" t="s">
        <v>240</v>
      </c>
    </row>
    <row r="9" spans="1:4" ht="15.75">
      <c r="A9" s="44"/>
      <c r="B9" s="149"/>
      <c r="C9" s="214" t="s">
        <v>278</v>
      </c>
      <c r="D9" s="214"/>
    </row>
    <row r="10" spans="1:4" ht="15.75">
      <c r="A10" s="44"/>
      <c r="C10" s="103"/>
    </row>
    <row r="11" spans="1:4" ht="15.75">
      <c r="A11" s="44"/>
      <c r="B11" s="104"/>
      <c r="C11" s="104"/>
    </row>
    <row r="12" spans="1:4" ht="15.75">
      <c r="A12" s="227" t="s">
        <v>122</v>
      </c>
      <c r="B12" s="228"/>
      <c r="C12" s="228"/>
    </row>
    <row r="13" spans="1:4" ht="15.75">
      <c r="A13" s="227" t="s">
        <v>226</v>
      </c>
      <c r="B13" s="228"/>
      <c r="C13" s="228"/>
    </row>
    <row r="14" spans="1:4" ht="15.75">
      <c r="A14" s="45"/>
      <c r="B14" s="44"/>
      <c r="C14" s="44"/>
    </row>
    <row r="15" spans="1:4" ht="15.75">
      <c r="A15" s="231" t="s">
        <v>205</v>
      </c>
      <c r="B15" s="229" t="s">
        <v>29</v>
      </c>
      <c r="C15" s="235" t="s">
        <v>159</v>
      </c>
      <c r="D15" s="236"/>
    </row>
    <row r="16" spans="1:4" ht="15.75">
      <c r="A16" s="232"/>
      <c r="B16" s="234"/>
      <c r="C16" s="237" t="s">
        <v>161</v>
      </c>
      <c r="D16" s="238"/>
    </row>
    <row r="17" spans="1:6" ht="15.75">
      <c r="A17" s="233"/>
      <c r="B17" s="230"/>
      <c r="C17" s="78" t="s">
        <v>213</v>
      </c>
      <c r="D17" s="78" t="s">
        <v>225</v>
      </c>
    </row>
    <row r="18" spans="1:6" ht="15.75">
      <c r="A18" s="118">
        <v>1</v>
      </c>
      <c r="B18" s="118">
        <v>2</v>
      </c>
      <c r="C18" s="118">
        <v>3</v>
      </c>
      <c r="D18" s="118">
        <v>4</v>
      </c>
    </row>
    <row r="19" spans="1:6" ht="30" customHeight="1">
      <c r="A19" s="105" t="s">
        <v>121</v>
      </c>
      <c r="B19" s="119" t="s">
        <v>122</v>
      </c>
      <c r="C19" s="107">
        <f>C20+C52</f>
        <v>4322.62</v>
      </c>
      <c r="D19" s="107">
        <f>D20+D52</f>
        <v>4538.22</v>
      </c>
    </row>
    <row r="20" spans="1:6" ht="51" customHeight="1">
      <c r="A20" s="105" t="s">
        <v>123</v>
      </c>
      <c r="B20" s="106" t="s">
        <v>124</v>
      </c>
      <c r="C20" s="107">
        <f>C24+C40+C45+C21</f>
        <v>4322.62</v>
      </c>
      <c r="D20" s="107">
        <f>D24+D40+D45+D21</f>
        <v>4538.22</v>
      </c>
    </row>
    <row r="21" spans="1:6" ht="31.5" customHeight="1">
      <c r="A21" s="82" t="s">
        <v>218</v>
      </c>
      <c r="B21" s="83" t="s">
        <v>219</v>
      </c>
      <c r="C21" s="107">
        <f>C22</f>
        <v>890.2</v>
      </c>
      <c r="D21" s="107">
        <f>D22</f>
        <v>1072.8</v>
      </c>
    </row>
    <row r="22" spans="1:6" ht="64.5" customHeight="1">
      <c r="A22" s="27" t="s">
        <v>220</v>
      </c>
      <c r="B22" s="27" t="s">
        <v>221</v>
      </c>
      <c r="C22" s="107">
        <f>C23</f>
        <v>890.2</v>
      </c>
      <c r="D22" s="107">
        <f>D23</f>
        <v>1072.8</v>
      </c>
    </row>
    <row r="23" spans="1:6" ht="65.25" customHeight="1">
      <c r="A23" s="22" t="s">
        <v>222</v>
      </c>
      <c r="B23" s="120" t="s">
        <v>223</v>
      </c>
      <c r="C23" s="112">
        <f>690.1+200.1</f>
        <v>890.2</v>
      </c>
      <c r="D23" s="112">
        <f>830.9+241.9</f>
        <v>1072.8</v>
      </c>
    </row>
    <row r="24" spans="1:6" ht="51.75" customHeight="1">
      <c r="A24" s="105" t="s">
        <v>125</v>
      </c>
      <c r="B24" s="121" t="s">
        <v>126</v>
      </c>
      <c r="C24" s="107">
        <f>C29+C25+C27</f>
        <v>0</v>
      </c>
      <c r="D24" s="107">
        <f>D29+D25+D27</f>
        <v>27.8</v>
      </c>
    </row>
    <row r="25" spans="1:6" s="182" customFormat="1" ht="131.25" hidden="1" customHeight="1">
      <c r="A25" s="196" t="s">
        <v>127</v>
      </c>
      <c r="B25" s="197" t="s">
        <v>128</v>
      </c>
      <c r="C25" s="198">
        <f>C26</f>
        <v>0</v>
      </c>
      <c r="D25" s="198">
        <f>D26</f>
        <v>0</v>
      </c>
    </row>
    <row r="26" spans="1:6" s="182" customFormat="1" ht="126.75" hidden="1" customHeight="1">
      <c r="A26" s="199" t="s">
        <v>129</v>
      </c>
      <c r="B26" s="200" t="s">
        <v>130</v>
      </c>
      <c r="C26" s="201"/>
      <c r="D26" s="201"/>
      <c r="F26" s="202"/>
    </row>
    <row r="27" spans="1:6" s="182" customFormat="1" ht="156.75" hidden="1" customHeight="1">
      <c r="A27" s="203" t="s">
        <v>180</v>
      </c>
      <c r="B27" s="204" t="s">
        <v>202</v>
      </c>
      <c r="C27" s="201">
        <f>C28</f>
        <v>0</v>
      </c>
      <c r="D27" s="201">
        <f>D28</f>
        <v>0</v>
      </c>
      <c r="F27" s="202"/>
    </row>
    <row r="28" spans="1:6" s="182" customFormat="1" ht="158.25" hidden="1" customHeight="1">
      <c r="A28" s="203" t="s">
        <v>179</v>
      </c>
      <c r="B28" s="204" t="s">
        <v>203</v>
      </c>
      <c r="C28" s="205"/>
      <c r="D28" s="205"/>
      <c r="F28" s="202"/>
    </row>
    <row r="29" spans="1:6" ht="21.75" customHeight="1">
      <c r="A29" s="105" t="s">
        <v>131</v>
      </c>
      <c r="B29" s="109" t="s">
        <v>132</v>
      </c>
      <c r="C29" s="107">
        <f>C30</f>
        <v>0</v>
      </c>
      <c r="D29" s="107">
        <f>D30</f>
        <v>27.8</v>
      </c>
    </row>
    <row r="30" spans="1:6" ht="31.5">
      <c r="A30" s="110" t="s">
        <v>133</v>
      </c>
      <c r="B30" s="147" t="s">
        <v>134</v>
      </c>
      <c r="C30" s="112">
        <f>C31+C32+C34+C33+C35+C38+C36+C37+C39</f>
        <v>0</v>
      </c>
      <c r="D30" s="112">
        <f>D31+D32+D34+D33+D35+D38+D36+D37+D39</f>
        <v>27.8</v>
      </c>
    </row>
    <row r="31" spans="1:6" s="182" customFormat="1" ht="141.75" hidden="1">
      <c r="A31" s="199" t="s">
        <v>133</v>
      </c>
      <c r="B31" s="203" t="s">
        <v>165</v>
      </c>
      <c r="C31" s="201"/>
      <c r="D31" s="201"/>
    </row>
    <row r="32" spans="1:6" s="182" customFormat="1" ht="110.25" hidden="1">
      <c r="A32" s="206" t="s">
        <v>133</v>
      </c>
      <c r="B32" s="207" t="s">
        <v>206</v>
      </c>
      <c r="C32" s="208"/>
      <c r="D32" s="208"/>
    </row>
    <row r="33" spans="1:5" s="182" customFormat="1" ht="220.5" hidden="1">
      <c r="A33" s="206" t="s">
        <v>133</v>
      </c>
      <c r="B33" s="207" t="s">
        <v>207</v>
      </c>
      <c r="C33" s="208"/>
      <c r="D33" s="208"/>
    </row>
    <row r="34" spans="1:5" s="182" customFormat="1" ht="78.75" hidden="1">
      <c r="A34" s="199" t="s">
        <v>133</v>
      </c>
      <c r="B34" s="209" t="s">
        <v>208</v>
      </c>
      <c r="C34" s="201"/>
      <c r="D34" s="201"/>
    </row>
    <row r="35" spans="1:5" ht="63">
      <c r="A35" s="138" t="s">
        <v>133</v>
      </c>
      <c r="B35" s="139" t="s">
        <v>272</v>
      </c>
      <c r="C35" s="108">
        <v>0</v>
      </c>
      <c r="D35" s="108">
        <v>27.8</v>
      </c>
    </row>
    <row r="36" spans="1:5" s="182" customFormat="1" ht="78.75" hidden="1">
      <c r="A36" s="199" t="s">
        <v>133</v>
      </c>
      <c r="B36" s="209" t="s">
        <v>209</v>
      </c>
      <c r="C36" s="201"/>
      <c r="D36" s="201"/>
    </row>
    <row r="37" spans="1:5" s="182" customFormat="1" ht="163.5" hidden="1" customHeight="1">
      <c r="A37" s="67" t="s">
        <v>178</v>
      </c>
      <c r="B37" s="210" t="s">
        <v>210</v>
      </c>
      <c r="C37" s="201"/>
      <c r="D37" s="201"/>
    </row>
    <row r="38" spans="1:5" s="182" customFormat="1" ht="108.75" hidden="1" customHeight="1">
      <c r="A38" s="199" t="s">
        <v>133</v>
      </c>
      <c r="B38" s="211" t="s">
        <v>211</v>
      </c>
      <c r="C38" s="201"/>
      <c r="D38" s="201"/>
    </row>
    <row r="39" spans="1:5" s="182" customFormat="1" ht="69" hidden="1" customHeight="1">
      <c r="A39" s="199" t="s">
        <v>133</v>
      </c>
      <c r="B39" s="211" t="s">
        <v>212</v>
      </c>
      <c r="C39" s="201"/>
      <c r="D39" s="201"/>
    </row>
    <row r="40" spans="1:5" ht="31.5">
      <c r="A40" s="105" t="s">
        <v>135</v>
      </c>
      <c r="B40" s="34" t="s">
        <v>136</v>
      </c>
      <c r="C40" s="107">
        <f>C41+C43</f>
        <v>157.62</v>
      </c>
      <c r="D40" s="107">
        <f>D41+D43</f>
        <v>162.82000000000002</v>
      </c>
    </row>
    <row r="41" spans="1:5" ht="63" customHeight="1">
      <c r="A41" s="105" t="s">
        <v>137</v>
      </c>
      <c r="B41" s="106" t="s">
        <v>138</v>
      </c>
      <c r="C41" s="107">
        <f>C42</f>
        <v>3.52</v>
      </c>
      <c r="D41" s="107">
        <f>D42</f>
        <v>3.52</v>
      </c>
    </row>
    <row r="42" spans="1:5" ht="63" customHeight="1">
      <c r="A42" s="110" t="s">
        <v>139</v>
      </c>
      <c r="B42" s="141" t="s">
        <v>140</v>
      </c>
      <c r="C42" s="112">
        <v>3.52</v>
      </c>
      <c r="D42" s="112">
        <v>3.52</v>
      </c>
      <c r="E42" s="128"/>
    </row>
    <row r="43" spans="1:5" ht="81" customHeight="1">
      <c r="A43" s="177" t="s">
        <v>141</v>
      </c>
      <c r="B43" s="83" t="s">
        <v>269</v>
      </c>
      <c r="C43" s="107">
        <f>C44</f>
        <v>154.1</v>
      </c>
      <c r="D43" s="107">
        <f>D44</f>
        <v>159.30000000000001</v>
      </c>
    </row>
    <row r="44" spans="1:5" ht="90" customHeight="1">
      <c r="A44" s="178" t="s">
        <v>142</v>
      </c>
      <c r="B44" s="173" t="s">
        <v>262</v>
      </c>
      <c r="C44" s="112">
        <v>154.1</v>
      </c>
      <c r="D44" s="112">
        <v>159.30000000000001</v>
      </c>
    </row>
    <row r="45" spans="1:5" ht="15.75">
      <c r="A45" s="105" t="s">
        <v>143</v>
      </c>
      <c r="B45" s="106" t="s">
        <v>144</v>
      </c>
      <c r="C45" s="107">
        <f>C48+C46</f>
        <v>3274.8</v>
      </c>
      <c r="D45" s="107">
        <f>D48+D46</f>
        <v>3274.8</v>
      </c>
    </row>
    <row r="46" spans="1:5" s="182" customFormat="1" ht="94.5" hidden="1">
      <c r="A46" s="179" t="s">
        <v>145</v>
      </c>
      <c r="B46" s="180" t="s">
        <v>146</v>
      </c>
      <c r="C46" s="181">
        <f>C47</f>
        <v>0</v>
      </c>
      <c r="D46" s="181">
        <f>D47</f>
        <v>0</v>
      </c>
    </row>
    <row r="47" spans="1:5" s="182" customFormat="1" ht="94.5" hidden="1">
      <c r="A47" s="183" t="s">
        <v>147</v>
      </c>
      <c r="B47" s="184" t="s">
        <v>148</v>
      </c>
      <c r="C47" s="185"/>
      <c r="D47" s="185"/>
    </row>
    <row r="48" spans="1:5" ht="31.5">
      <c r="A48" s="105" t="s">
        <v>149</v>
      </c>
      <c r="B48" s="109" t="s">
        <v>150</v>
      </c>
      <c r="C48" s="107">
        <f>C49</f>
        <v>3274.8</v>
      </c>
      <c r="D48" s="107">
        <f>D49</f>
        <v>3274.8</v>
      </c>
    </row>
    <row r="49" spans="1:4" ht="47.25">
      <c r="A49" s="105" t="s">
        <v>151</v>
      </c>
      <c r="B49" s="106" t="s">
        <v>152</v>
      </c>
      <c r="C49" s="107">
        <f>C50+C51</f>
        <v>3274.8</v>
      </c>
      <c r="D49" s="107">
        <f>D50+D51</f>
        <v>3274.8</v>
      </c>
    </row>
    <row r="50" spans="1:4" ht="94.5">
      <c r="A50" s="110" t="s">
        <v>162</v>
      </c>
      <c r="B50" s="111" t="s">
        <v>163</v>
      </c>
      <c r="C50" s="112">
        <v>3274.8</v>
      </c>
      <c r="D50" s="112">
        <v>3274.8</v>
      </c>
    </row>
    <row r="51" spans="1:4" ht="195" hidden="1" customHeight="1">
      <c r="A51" s="125" t="s">
        <v>164</v>
      </c>
      <c r="B51" s="175" t="s">
        <v>277</v>
      </c>
      <c r="C51" s="127"/>
      <c r="D51" s="127"/>
    </row>
    <row r="52" spans="1:4" ht="94.5" hidden="1">
      <c r="A52" s="99" t="s">
        <v>153</v>
      </c>
      <c r="B52" s="100" t="s">
        <v>166</v>
      </c>
      <c r="C52" s="142">
        <f t="shared" ref="C52:D54" si="0">C53</f>
        <v>0</v>
      </c>
      <c r="D52" s="142">
        <f t="shared" si="0"/>
        <v>0</v>
      </c>
    </row>
    <row r="53" spans="1:4" ht="157.5" hidden="1">
      <c r="A53" s="99" t="s">
        <v>154</v>
      </c>
      <c r="B53" s="143" t="s">
        <v>167</v>
      </c>
      <c r="C53" s="144">
        <f t="shared" si="0"/>
        <v>0</v>
      </c>
      <c r="D53" s="144">
        <f t="shared" si="0"/>
        <v>0</v>
      </c>
    </row>
    <row r="54" spans="1:4" ht="141.75" hidden="1">
      <c r="A54" s="99" t="s">
        <v>168</v>
      </c>
      <c r="B54" s="143" t="s">
        <v>169</v>
      </c>
      <c r="C54" s="142">
        <f t="shared" si="0"/>
        <v>0</v>
      </c>
      <c r="D54" s="142">
        <f t="shared" si="0"/>
        <v>0</v>
      </c>
    </row>
    <row r="55" spans="1:4" ht="94.5" hidden="1">
      <c r="A55" s="145" t="s">
        <v>170</v>
      </c>
      <c r="B55" s="146" t="s">
        <v>155</v>
      </c>
      <c r="C55" s="144"/>
      <c r="D55" s="144"/>
    </row>
  </sheetData>
  <mergeCells count="14">
    <mergeCell ref="A15:A17"/>
    <mergeCell ref="B15:B17"/>
    <mergeCell ref="C15:D15"/>
    <mergeCell ref="C16:D16"/>
    <mergeCell ref="B2:D2"/>
    <mergeCell ref="B3:D3"/>
    <mergeCell ref="B4:D4"/>
    <mergeCell ref="B5:D5"/>
    <mergeCell ref="B6:D6"/>
    <mergeCell ref="B7:D7"/>
    <mergeCell ref="A12:C12"/>
    <mergeCell ref="A13:C13"/>
    <mergeCell ref="C1:D1"/>
    <mergeCell ref="C9:D9"/>
  </mergeCells>
  <phoneticPr fontId="27" type="noConversion"/>
  <printOptions horizontalCentered="1"/>
  <pageMargins left="0.98425196850393704" right="0.39370078740157483" top="0.47244094488188981" bottom="0.86614173228346458" header="0.31496062992125984" footer="0.31496062992125984"/>
  <pageSetup paperSize="9" scale="90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tabSelected="1" topLeftCell="A21" zoomScaleNormal="100" workbookViewId="0">
      <selection activeCell="D20" sqref="D20"/>
    </sheetView>
  </sheetViews>
  <sheetFormatPr defaultRowHeight="16.5"/>
  <cols>
    <col min="1" max="1" width="6.85546875" style="168" customWidth="1"/>
    <col min="2" max="2" width="28.85546875" style="151" customWidth="1"/>
    <col min="3" max="3" width="27.7109375" style="151" customWidth="1"/>
    <col min="4" max="4" width="54.42578125" style="151" customWidth="1"/>
    <col min="5" max="5" width="16.7109375" style="151" customWidth="1"/>
    <col min="6" max="6" width="14.28515625" style="151" customWidth="1"/>
    <col min="7" max="7" width="12.42578125" style="151" customWidth="1"/>
    <col min="8" max="8" width="52.42578125" style="151" customWidth="1"/>
    <col min="9" max="16384" width="9.140625" style="151"/>
  </cols>
  <sheetData>
    <row r="1" spans="1:8">
      <c r="A1" s="242" t="s">
        <v>255</v>
      </c>
      <c r="B1" s="243"/>
      <c r="C1" s="243"/>
      <c r="D1" s="243"/>
      <c r="E1" s="243"/>
      <c r="F1" s="243"/>
      <c r="G1" s="243"/>
      <c r="H1" s="243"/>
    </row>
    <row r="2" spans="1:8">
      <c r="A2" s="242"/>
      <c r="B2" s="243"/>
      <c r="C2" s="243"/>
      <c r="D2" s="243"/>
      <c r="E2" s="243"/>
      <c r="F2" s="243"/>
      <c r="G2" s="243"/>
      <c r="H2" s="243"/>
    </row>
    <row r="3" spans="1:8">
      <c r="A3" s="242"/>
      <c r="B3" s="243"/>
      <c r="C3" s="243"/>
      <c r="D3" s="243"/>
      <c r="E3" s="243"/>
      <c r="F3" s="243"/>
      <c r="G3" s="243"/>
      <c r="H3" s="243"/>
    </row>
    <row r="4" spans="1:8" ht="18" customHeight="1">
      <c r="A4" s="242"/>
      <c r="B4" s="243"/>
      <c r="C4" s="243"/>
      <c r="D4" s="243"/>
      <c r="E4" s="243"/>
      <c r="F4" s="243"/>
      <c r="G4" s="243"/>
      <c r="H4" s="243"/>
    </row>
    <row r="5" spans="1:8" ht="34.5" customHeight="1">
      <c r="A5" s="244" t="s">
        <v>242</v>
      </c>
      <c r="B5" s="244" t="s">
        <v>243</v>
      </c>
      <c r="C5" s="244" t="s">
        <v>28</v>
      </c>
      <c r="D5" s="244" t="s">
        <v>244</v>
      </c>
      <c r="E5" s="152" t="s">
        <v>245</v>
      </c>
      <c r="F5" s="152" t="s">
        <v>213</v>
      </c>
      <c r="G5" s="152" t="s">
        <v>225</v>
      </c>
      <c r="H5" s="246" t="s">
        <v>246</v>
      </c>
    </row>
    <row r="6" spans="1:8" ht="21.75" customHeight="1">
      <c r="A6" s="245"/>
      <c r="B6" s="245"/>
      <c r="C6" s="245"/>
      <c r="D6" s="245"/>
      <c r="E6" s="247" t="s">
        <v>247</v>
      </c>
      <c r="F6" s="248"/>
      <c r="G6" s="249"/>
      <c r="H6" s="246"/>
    </row>
    <row r="7" spans="1:8" s="159" customFormat="1" ht="82.5" hidden="1">
      <c r="A7" s="153">
        <v>1</v>
      </c>
      <c r="B7" s="154" t="s">
        <v>248</v>
      </c>
      <c r="C7" s="155"/>
      <c r="D7" s="156"/>
      <c r="E7" s="157"/>
      <c r="F7" s="157"/>
      <c r="G7" s="157"/>
      <c r="H7" s="158"/>
    </row>
    <row r="8" spans="1:8" s="159" customFormat="1" ht="82.5" hidden="1">
      <c r="A8" s="153">
        <v>2</v>
      </c>
      <c r="B8" s="154" t="s">
        <v>248</v>
      </c>
      <c r="C8" s="155"/>
      <c r="D8" s="156"/>
      <c r="E8" s="157"/>
      <c r="F8" s="157"/>
      <c r="G8" s="157"/>
      <c r="H8" s="158"/>
    </row>
    <row r="9" spans="1:8" s="159" customFormat="1" ht="82.5" hidden="1">
      <c r="A9" s="153">
        <v>3</v>
      </c>
      <c r="B9" s="154" t="s">
        <v>248</v>
      </c>
      <c r="C9" s="155"/>
      <c r="D9" s="156"/>
      <c r="E9" s="157"/>
      <c r="F9" s="157"/>
      <c r="G9" s="157"/>
      <c r="H9" s="158"/>
    </row>
    <row r="10" spans="1:8" s="159" customFormat="1" ht="82.5" hidden="1">
      <c r="A10" s="153">
        <v>4</v>
      </c>
      <c r="B10" s="154" t="s">
        <v>248</v>
      </c>
      <c r="C10" s="155"/>
      <c r="D10" s="156"/>
      <c r="E10" s="160"/>
      <c r="F10" s="160"/>
      <c r="G10" s="160"/>
      <c r="H10" s="158"/>
    </row>
    <row r="11" spans="1:8" s="159" customFormat="1" ht="23.25" hidden="1" customHeight="1">
      <c r="A11" s="239" t="s">
        <v>249</v>
      </c>
      <c r="B11" s="240"/>
      <c r="C11" s="240"/>
      <c r="D11" s="241"/>
      <c r="E11" s="161">
        <f>SUM(E7:E10)</f>
        <v>0</v>
      </c>
      <c r="F11" s="161">
        <f>SUM(F7:F10)</f>
        <v>0</v>
      </c>
      <c r="G11" s="161"/>
      <c r="H11" s="158"/>
    </row>
    <row r="12" spans="1:8" s="159" customFormat="1" ht="126">
      <c r="A12" s="162">
        <v>1</v>
      </c>
      <c r="B12" s="154" t="s">
        <v>248</v>
      </c>
      <c r="C12" s="172" t="s">
        <v>250</v>
      </c>
      <c r="D12" s="140" t="s">
        <v>195</v>
      </c>
      <c r="E12" s="193">
        <v>2500000</v>
      </c>
      <c r="F12" s="195">
        <v>0</v>
      </c>
      <c r="G12" s="195">
        <v>0</v>
      </c>
      <c r="H12" s="148" t="s">
        <v>264</v>
      </c>
    </row>
    <row r="13" spans="1:8" s="159" customFormat="1" ht="110.25">
      <c r="A13" s="162">
        <f>A12+1</f>
        <v>2</v>
      </c>
      <c r="B13" s="154" t="s">
        <v>248</v>
      </c>
      <c r="C13" s="190" t="s">
        <v>250</v>
      </c>
      <c r="D13" s="135" t="s">
        <v>258</v>
      </c>
      <c r="E13" s="163">
        <v>1054900</v>
      </c>
      <c r="F13" s="194">
        <v>0</v>
      </c>
      <c r="G13" s="194">
        <v>0</v>
      </c>
      <c r="H13" s="148" t="s">
        <v>266</v>
      </c>
    </row>
    <row r="14" spans="1:8" s="159" customFormat="1" ht="82.5">
      <c r="A14" s="162">
        <f t="shared" ref="A14:A21" si="0">A13+1</f>
        <v>3</v>
      </c>
      <c r="B14" s="154" t="s">
        <v>248</v>
      </c>
      <c r="C14" s="170" t="s">
        <v>250</v>
      </c>
      <c r="D14" s="171" t="s">
        <v>260</v>
      </c>
      <c r="E14" s="163">
        <v>4444872.16</v>
      </c>
      <c r="F14" s="194">
        <v>0</v>
      </c>
      <c r="G14" s="194">
        <v>0</v>
      </c>
      <c r="H14" s="148" t="s">
        <v>268</v>
      </c>
    </row>
    <row r="15" spans="1:8" s="159" customFormat="1" ht="82.5">
      <c r="A15" s="162">
        <f t="shared" si="0"/>
        <v>4</v>
      </c>
      <c r="B15" s="154" t="s">
        <v>248</v>
      </c>
      <c r="C15" s="169" t="s">
        <v>261</v>
      </c>
      <c r="D15" s="173" t="s">
        <v>262</v>
      </c>
      <c r="E15" s="163">
        <v>149100</v>
      </c>
      <c r="F15" s="163">
        <v>154100</v>
      </c>
      <c r="G15" s="163">
        <v>159300</v>
      </c>
      <c r="H15" s="148" t="s">
        <v>270</v>
      </c>
    </row>
    <row r="16" spans="1:8" s="159" customFormat="1" ht="82.5">
      <c r="A16" s="162">
        <f t="shared" si="0"/>
        <v>5</v>
      </c>
      <c r="B16" s="154" t="s">
        <v>248</v>
      </c>
      <c r="C16" s="191" t="s">
        <v>257</v>
      </c>
      <c r="D16" s="141" t="s">
        <v>140</v>
      </c>
      <c r="E16" s="163">
        <v>3520</v>
      </c>
      <c r="F16" s="163">
        <v>3520</v>
      </c>
      <c r="G16" s="163">
        <v>3520</v>
      </c>
      <c r="H16" s="148" t="s">
        <v>271</v>
      </c>
    </row>
    <row r="17" spans="1:8" s="159" customFormat="1" ht="82.5">
      <c r="A17" s="162">
        <f t="shared" si="0"/>
        <v>6</v>
      </c>
      <c r="B17" s="154" t="s">
        <v>248</v>
      </c>
      <c r="C17" s="192" t="s">
        <v>250</v>
      </c>
      <c r="D17" s="139" t="s">
        <v>272</v>
      </c>
      <c r="E17" s="163">
        <v>42000</v>
      </c>
      <c r="F17" s="194">
        <v>0</v>
      </c>
      <c r="G17" s="163">
        <v>27800</v>
      </c>
      <c r="H17" s="148" t="s">
        <v>259</v>
      </c>
    </row>
    <row r="18" spans="1:8" s="159" customFormat="1" ht="82.5">
      <c r="A18" s="162">
        <f t="shared" si="0"/>
        <v>7</v>
      </c>
      <c r="B18" s="154" t="s">
        <v>248</v>
      </c>
      <c r="C18" s="190" t="s">
        <v>250</v>
      </c>
      <c r="D18" s="136" t="s">
        <v>273</v>
      </c>
      <c r="E18" s="163">
        <v>568100</v>
      </c>
      <c r="F18" s="194">
        <v>0</v>
      </c>
      <c r="G18" s="194">
        <v>0</v>
      </c>
      <c r="H18" s="148" t="s">
        <v>274</v>
      </c>
    </row>
    <row r="19" spans="1:8" s="159" customFormat="1" ht="82.5">
      <c r="A19" s="162">
        <f t="shared" si="0"/>
        <v>8</v>
      </c>
      <c r="B19" s="154" t="s">
        <v>248</v>
      </c>
      <c r="C19" s="190" t="s">
        <v>250</v>
      </c>
      <c r="D19" s="136" t="s">
        <v>275</v>
      </c>
      <c r="E19" s="163">
        <v>467700</v>
      </c>
      <c r="F19" s="194">
        <v>0</v>
      </c>
      <c r="G19" s="194">
        <v>0</v>
      </c>
      <c r="H19" s="148" t="s">
        <v>276</v>
      </c>
    </row>
    <row r="20" spans="1:8" s="159" customFormat="1" ht="110.25">
      <c r="A20" s="162">
        <f t="shared" si="0"/>
        <v>9</v>
      </c>
      <c r="B20" s="154" t="s">
        <v>248</v>
      </c>
      <c r="C20" s="190" t="s">
        <v>256</v>
      </c>
      <c r="D20" s="212" t="s">
        <v>277</v>
      </c>
      <c r="E20" s="163">
        <v>889483.84</v>
      </c>
      <c r="F20" s="194">
        <v>0</v>
      </c>
      <c r="G20" s="194">
        <v>0</v>
      </c>
      <c r="H20" s="175" t="s">
        <v>263</v>
      </c>
    </row>
    <row r="21" spans="1:8" s="159" customFormat="1" ht="82.5">
      <c r="A21" s="162">
        <f t="shared" si="0"/>
        <v>10</v>
      </c>
      <c r="B21" s="154" t="s">
        <v>248</v>
      </c>
      <c r="C21" s="174" t="s">
        <v>251</v>
      </c>
      <c r="D21" s="146" t="s">
        <v>155</v>
      </c>
      <c r="E21" s="157">
        <v>9235.07</v>
      </c>
      <c r="F21" s="194">
        <v>0</v>
      </c>
      <c r="G21" s="194">
        <v>0</v>
      </c>
      <c r="H21" s="176" t="s">
        <v>252</v>
      </c>
    </row>
    <row r="22" spans="1:8" s="159" customFormat="1" ht="20.25" customHeight="1">
      <c r="A22" s="164" t="s">
        <v>253</v>
      </c>
      <c r="B22" s="165"/>
      <c r="C22" s="165"/>
      <c r="D22" s="166"/>
      <c r="E22" s="167">
        <f>SUM(E12:E21)</f>
        <v>10128911.07</v>
      </c>
      <c r="F22" s="167">
        <f>SUM(F12:F21)</f>
        <v>157620</v>
      </c>
      <c r="G22" s="167">
        <f>SUM(G12:G21)</f>
        <v>190620</v>
      </c>
      <c r="H22" s="158"/>
    </row>
    <row r="23" spans="1:8" ht="24" hidden="1" customHeight="1">
      <c r="A23" s="164" t="s">
        <v>254</v>
      </c>
      <c r="B23" s="165"/>
      <c r="C23" s="165"/>
      <c r="D23" s="166"/>
      <c r="E23" s="167">
        <f>E11+E22</f>
        <v>10128911.07</v>
      </c>
      <c r="F23" s="167">
        <f>F11+F22</f>
        <v>157620</v>
      </c>
      <c r="G23" s="167">
        <f>G11+G22</f>
        <v>190620</v>
      </c>
      <c r="H23" s="158"/>
    </row>
    <row r="24" spans="1:8">
      <c r="A24" s="151"/>
    </row>
  </sheetData>
  <mergeCells count="8">
    <mergeCell ref="A11:D11"/>
    <mergeCell ref="A1:H4"/>
    <mergeCell ref="A5:A6"/>
    <mergeCell ref="B5:B6"/>
    <mergeCell ref="C5:C6"/>
    <mergeCell ref="D5:D6"/>
    <mergeCell ref="H5:H6"/>
    <mergeCell ref="E6:G6"/>
  </mergeCells>
  <phoneticPr fontId="27" type="noConversion"/>
  <printOptions horizontalCentered="1"/>
  <pageMargins left="0" right="0" top="0.74803149606299213" bottom="0.39370078740157483" header="0" footer="0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Прил1 ист</vt:lpstr>
      <vt:lpstr>Прил2 ист</vt:lpstr>
      <vt:lpstr>Прил3 доходы</vt:lpstr>
      <vt:lpstr>Прил4 доходы</vt:lpstr>
      <vt:lpstr>Прил5 Безвозм </vt:lpstr>
      <vt:lpstr>Прил6 Безвозм</vt:lpstr>
      <vt:lpstr>список февраль 2022</vt:lpstr>
      <vt:lpstr>'Прил3 доходы'!Заголовки_для_печати</vt:lpstr>
      <vt:lpstr>'Прил4 доходы'!Заголовки_для_печати</vt:lpstr>
      <vt:lpstr>'Прил5 Безвозм '!Заголовки_для_печати</vt:lpstr>
      <vt:lpstr>'Прил6 Безвозм'!Заголовки_для_печати</vt:lpstr>
      <vt:lpstr>'Прил3 доходы'!Область_печати</vt:lpstr>
      <vt:lpstr>'Прил4 доходы'!Область_печати</vt:lpstr>
      <vt:lpstr>'список февраль 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Общий отдел</cp:lastModifiedBy>
  <cp:lastPrinted>2022-02-10T07:34:30Z</cp:lastPrinted>
  <dcterms:created xsi:type="dcterms:W3CDTF">2015-10-21T06:37:27Z</dcterms:created>
  <dcterms:modified xsi:type="dcterms:W3CDTF">2022-02-10T07:36:14Z</dcterms:modified>
</cp:coreProperties>
</file>