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er\AppData\Local\Temp\Rar$DIa6720.34712\"/>
    </mc:Choice>
  </mc:AlternateContent>
  <xr:revisionPtr revIDLastSave="0" documentId="13_ncr:1_{BDD0CC5A-A483-4750-8D94-D0F0D43CE565}" xr6:coauthVersionLast="47" xr6:coauthVersionMax="47" xr10:uidLastSave="{00000000-0000-0000-0000-000000000000}"/>
  <bookViews>
    <workbookView xWindow="-120" yWindow="-120" windowWidth="29040" windowHeight="15840" tabRatio="771" activeTab="3" xr2:uid="{00000000-000D-0000-FFFF-FFFF00000000}"/>
  </bookViews>
  <sheets>
    <sheet name="Прил1 ист" sheetId="14" r:id="rId1"/>
    <sheet name="Прил2 доходы" sheetId="15" r:id="rId2"/>
    <sheet name="Прил3 Безвозм" sheetId="16" r:id="rId3"/>
    <sheet name="список декабрь" sheetId="17" r:id="rId4"/>
  </sheets>
  <definedNames>
    <definedName name="_xlnm.Print_Titles" localSheetId="1">'Прил2 доходы'!$17:$18</definedName>
    <definedName name="_xlnm.Print_Titles" localSheetId="2">'Прил3 Безвозм'!$15:$17</definedName>
    <definedName name="_xlnm.Print_Area" localSheetId="1">'Прил2 доходы'!$A$1:$E$76</definedName>
    <definedName name="_xlnm.Print_Area" localSheetId="3">'список декабрь'!$A$1:$H$18</definedName>
  </definedNames>
  <calcPr calcId="191029"/>
</workbook>
</file>

<file path=xl/calcChain.xml><?xml version="1.0" encoding="utf-8"?>
<calcChain xmlns="http://schemas.openxmlformats.org/spreadsheetml/2006/main">
  <c r="F12" i="17" l="1"/>
  <c r="G12" i="17"/>
  <c r="E12" i="17"/>
  <c r="C22" i="15"/>
  <c r="E31" i="16"/>
  <c r="D31" i="16"/>
  <c r="C31" i="16"/>
  <c r="C55" i="15" l="1"/>
  <c r="C32" i="15"/>
  <c r="C35" i="15"/>
  <c r="C40" i="15"/>
  <c r="C30" i="16"/>
  <c r="C50" i="16"/>
  <c r="E13" i="17"/>
  <c r="G17" i="17"/>
  <c r="F17" i="17"/>
  <c r="D52" i="16" l="1"/>
  <c r="E52" i="16"/>
  <c r="C52" i="16"/>
  <c r="E14" i="17" l="1"/>
  <c r="E17" i="17" s="1"/>
  <c r="C65" i="15" l="1"/>
  <c r="C64" i="15" s="1"/>
  <c r="C63" i="15" s="1"/>
  <c r="D51" i="16" l="1"/>
  <c r="D73" i="15" s="1"/>
  <c r="E51" i="16"/>
  <c r="E73" i="15" s="1"/>
  <c r="C51" i="16"/>
  <c r="C49" i="16"/>
  <c r="C57" i="16"/>
  <c r="C56" i="16" s="1"/>
  <c r="C55" i="16" s="1"/>
  <c r="C25" i="16"/>
  <c r="D29" i="16"/>
  <c r="E29" i="16"/>
  <c r="C29" i="16"/>
  <c r="C24" i="16" l="1"/>
  <c r="C73" i="15"/>
  <c r="C42" i="16"/>
  <c r="C44" i="16"/>
  <c r="C74" i="15"/>
  <c r="C37" i="15"/>
  <c r="D60" i="16"/>
  <c r="D59" i="16" s="1"/>
  <c r="D75" i="15" s="1"/>
  <c r="E60" i="16"/>
  <c r="E59" i="16" s="1"/>
  <c r="E75" i="15" s="1"/>
  <c r="C60" i="16"/>
  <c r="C59" i="16" s="1"/>
  <c r="C41" i="16" l="1"/>
  <c r="C75" i="15"/>
  <c r="G18" i="17" l="1"/>
  <c r="F18" i="17"/>
  <c r="E18" i="17" l="1"/>
  <c r="D24" i="15" l="1"/>
  <c r="C28" i="14"/>
  <c r="C70" i="15"/>
  <c r="C71" i="15"/>
  <c r="C54" i="15"/>
  <c r="C53" i="15"/>
  <c r="C50" i="15"/>
  <c r="C49" i="15" s="1"/>
  <c r="C47" i="15"/>
  <c r="C43" i="15"/>
  <c r="C42" i="15" s="1"/>
  <c r="C41" i="15" s="1"/>
  <c r="C39" i="15"/>
  <c r="C38" i="15" s="1"/>
  <c r="C36" i="15"/>
  <c r="C34" i="15"/>
  <c r="C31" i="15"/>
  <c r="C28" i="15"/>
  <c r="C27" i="15"/>
  <c r="C25" i="15"/>
  <c r="C23" i="15"/>
  <c r="C21" i="15"/>
  <c r="C47" i="16"/>
  <c r="C23" i="16"/>
  <c r="C22" i="16" s="1"/>
  <c r="C21" i="16" s="1"/>
  <c r="C33" i="15" l="1"/>
  <c r="C46" i="16"/>
  <c r="C72" i="15" s="1"/>
  <c r="C30" i="15"/>
  <c r="C20" i="16"/>
  <c r="C19" i="16" s="1"/>
  <c r="C46" i="15"/>
  <c r="C45" i="15" s="1"/>
  <c r="C69" i="15"/>
  <c r="C68" i="15" s="1"/>
  <c r="C67" i="15" s="1"/>
  <c r="C20" i="15" l="1"/>
  <c r="C76" i="15" s="1"/>
  <c r="C27" i="14" s="1"/>
  <c r="C26" i="14" s="1"/>
  <c r="C25" i="14" s="1"/>
  <c r="C24" i="14" s="1"/>
  <c r="E23" i="16"/>
  <c r="D23" i="16"/>
  <c r="E47" i="15" l="1"/>
  <c r="D47" i="15"/>
  <c r="E25" i="15"/>
  <c r="D25" i="15"/>
  <c r="D23" i="15" l="1"/>
  <c r="E23" i="15"/>
  <c r="E65" i="15"/>
  <c r="D65" i="15"/>
  <c r="D64" i="15" s="1"/>
  <c r="D63" i="15" s="1"/>
  <c r="E64" i="15"/>
  <c r="E63" i="15" s="1"/>
  <c r="E61" i="15"/>
  <c r="D61" i="15"/>
  <c r="E60" i="15"/>
  <c r="D60" i="15"/>
  <c r="E58" i="15"/>
  <c r="D58" i="15"/>
  <c r="D57" i="15" s="1"/>
  <c r="D56" i="15" s="1"/>
  <c r="E57" i="15"/>
  <c r="E56" i="15" s="1"/>
  <c r="E54" i="15"/>
  <c r="D54" i="15"/>
  <c r="E53" i="15"/>
  <c r="D53" i="15"/>
  <c r="E50" i="15"/>
  <c r="D50" i="15"/>
  <c r="D49" i="15" s="1"/>
  <c r="D46" i="15" s="1"/>
  <c r="D45" i="15" s="1"/>
  <c r="E49" i="15"/>
  <c r="E46" i="15" s="1"/>
  <c r="E45" i="15" s="1"/>
  <c r="E43" i="15"/>
  <c r="E42" i="15" s="1"/>
  <c r="E41" i="15" s="1"/>
  <c r="D43" i="15"/>
  <c r="D42" i="15" s="1"/>
  <c r="D41" i="15" s="1"/>
  <c r="E39" i="15"/>
  <c r="E38" i="15" s="1"/>
  <c r="D39" i="15"/>
  <c r="D38" i="15" s="1"/>
  <c r="E36" i="15"/>
  <c r="D36" i="15"/>
  <c r="E34" i="15"/>
  <c r="D34" i="15"/>
  <c r="E31" i="15"/>
  <c r="D31" i="15"/>
  <c r="E28" i="15"/>
  <c r="E27" i="15" s="1"/>
  <c r="D28" i="15"/>
  <c r="D27" i="15" s="1"/>
  <c r="E21" i="15"/>
  <c r="D21" i="15"/>
  <c r="E33" i="15" l="1"/>
  <c r="D33" i="15"/>
  <c r="E30" i="15"/>
  <c r="E20" i="15" s="1"/>
  <c r="D30" i="15"/>
  <c r="D20" i="15" s="1"/>
  <c r="E22" i="16" l="1"/>
  <c r="E21" i="16" s="1"/>
  <c r="E69" i="15" s="1"/>
  <c r="D22" i="16"/>
  <c r="D21" i="16" s="1"/>
  <c r="D69" i="15" s="1"/>
  <c r="E57" i="16" l="1"/>
  <c r="E56" i="16" s="1"/>
  <c r="E55" i="16" s="1"/>
  <c r="D57" i="16"/>
  <c r="D56" i="16" s="1"/>
  <c r="D55" i="16" s="1"/>
  <c r="E49" i="16"/>
  <c r="D49" i="16"/>
  <c r="E47" i="16"/>
  <c r="D47" i="16"/>
  <c r="E44" i="16"/>
  <c r="D44" i="16"/>
  <c r="E42" i="16"/>
  <c r="D42" i="16"/>
  <c r="E27" i="16"/>
  <c r="D27" i="16"/>
  <c r="E25" i="16"/>
  <c r="D25" i="16"/>
  <c r="E28" i="14"/>
  <c r="D28" i="14"/>
  <c r="E24" i="16" l="1"/>
  <c r="D24" i="16"/>
  <c r="E74" i="15"/>
  <c r="D74" i="15"/>
  <c r="D46" i="16"/>
  <c r="D72" i="15" s="1"/>
  <c r="E46" i="16"/>
  <c r="E72" i="15" s="1"/>
  <c r="D41" i="16"/>
  <c r="D71" i="15" s="1"/>
  <c r="E41" i="16"/>
  <c r="E71" i="15" s="1"/>
  <c r="D70" i="15"/>
  <c r="D68" i="15" l="1"/>
  <c r="E20" i="16"/>
  <c r="E19" i="16" s="1"/>
  <c r="E70" i="15"/>
  <c r="E68" i="15" s="1"/>
  <c r="D20" i="16"/>
  <c r="D19" i="16" s="1"/>
  <c r="E67" i="15" l="1"/>
  <c r="E76" i="15" s="1"/>
  <c r="E27" i="14" s="1"/>
  <c r="E26" i="14" s="1"/>
  <c r="E25" i="14" s="1"/>
  <c r="E24" i="14" s="1"/>
  <c r="D67" i="15"/>
  <c r="D76" i="15" s="1"/>
  <c r="D27" i="14" s="1"/>
  <c r="D26" i="14" s="1"/>
  <c r="D25" i="14" s="1"/>
  <c r="D24" i="14" s="1"/>
</calcChain>
</file>

<file path=xl/sharedStrings.xml><?xml version="1.0" encoding="utf-8"?>
<sst xmlns="http://schemas.openxmlformats.org/spreadsheetml/2006/main" count="313" uniqueCount="239">
  <si>
    <t>Приложение 1</t>
  </si>
  <si>
    <t>к решению совета депутатов</t>
  </si>
  <si>
    <t>муниципального образования</t>
  </si>
  <si>
    <t xml:space="preserve"> Кусинское сельское поселение</t>
  </si>
  <si>
    <t>Киришского муниципального района</t>
  </si>
  <si>
    <t>Ленинградской области</t>
  </si>
  <si>
    <t>ИСТОЧНИКИ</t>
  </si>
  <si>
    <t>000 01 00 00 00 00 0000 000</t>
  </si>
  <si>
    <t>Источники внутреннего финансирования дефицитов бюджетов</t>
  </si>
  <si>
    <t>000 01 05 00 00 00 0000 000</t>
  </si>
  <si>
    <t>Изменение остатков средств на счетах по учету средств бюджетов</t>
  </si>
  <si>
    <t>000 01 05 02 00 00 0000 500</t>
  </si>
  <si>
    <t>Увеличение прочих остатков средств бюджетов</t>
  </si>
  <si>
    <t>000 01 05 02 01 10 0000 510</t>
  </si>
  <si>
    <t>Увеличение прочих остатков денежных средств бюджетов сельских поселений</t>
  </si>
  <si>
    <t>000 01 05 02 00 00 0000 600</t>
  </si>
  <si>
    <t>Уменьшение прочих остатков средств бюджетов</t>
  </si>
  <si>
    <t>000 01 05 02 01 10 0000 610</t>
  </si>
  <si>
    <t>Уменьшение прочих остатков денежных средств бюджетов сельских поселений</t>
  </si>
  <si>
    <t xml:space="preserve">Наименование </t>
  </si>
  <si>
    <t>Приложение 3</t>
  </si>
  <si>
    <t>Прогнозируемые поступления доходов в бюджет</t>
  </si>
  <si>
    <t xml:space="preserve">муниципального образования Кусинское сельское поселение </t>
  </si>
  <si>
    <t xml:space="preserve">Киришского муниципального района Ленинградской области </t>
  </si>
  <si>
    <t>Код бюджетной классификации</t>
  </si>
  <si>
    <t>Источник доходов</t>
  </si>
  <si>
    <t>000 1 00 00000 00 0000 000</t>
  </si>
  <si>
    <t>НАЛОГОВЫЕ И НЕНАЛОГОВЫЕ ДОХОДЫ</t>
  </si>
  <si>
    <t>000 1 01 00000 00 0000 000</t>
  </si>
  <si>
    <t>Налоги на прибыль, доходы</t>
  </si>
  <si>
    <t>000 1 01 02000 01 0000 110</t>
  </si>
  <si>
    <t>Налоги на доходы физических лиц</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</si>
  <si>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</si>
  <si>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</si>
  <si>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</si>
  <si>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</si>
  <si>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</si>
  <si>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</si>
  <si>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000 1 05 00000 00 0000 000</t>
  </si>
  <si>
    <t>Налоги на совокупный доход</t>
  </si>
  <si>
    <t>000 1 05 03000 01 0000 110</t>
  </si>
  <si>
    <t>Единый сельскохозяйственный налог</t>
  </si>
  <si>
    <t>000 1 05 03010 01 0000 110</t>
  </si>
  <si>
    <t>000 1 06 00000 00 0000 000</t>
  </si>
  <si>
    <t>Налоги на имущество</t>
  </si>
  <si>
    <t>000 1 06 01000 00 0000 110</t>
  </si>
  <si>
    <t>Налог на имущество физических лиц</t>
  </si>
  <si>
    <t>000 1 06 01030 10 0000 110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</si>
  <si>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</si>
  <si>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000 1 06 06000 00 0000 110</t>
  </si>
  <si>
    <t>Земельный налог</t>
  </si>
  <si>
    <t>000 1 06 06030 00 0000 110</t>
  </si>
  <si>
    <t>Земельный налог с организаций</t>
  </si>
  <si>
    <t>000 1 06 06033 10 0000 110</t>
  </si>
  <si>
    <t>Земельный налог с организаций, обладающих земельным участком, расположенным в границах сельских поселений</t>
  </si>
  <si>
    <t>000 1 06 06040 00 0000 110</t>
  </si>
  <si>
    <t>Земельный налог с физических лиц</t>
  </si>
  <si>
    <t>000 1 06 06043 10 0000 110</t>
  </si>
  <si>
    <t>Земельный налог с физических лиц, обладающих земельным участком, расположенным в границах сельских поселений</t>
  </si>
  <si>
    <t>000 1 08 00000 00 0000 000</t>
  </si>
  <si>
    <t>Государственная пошлина</t>
  </si>
  <si>
    <t>000 1 08 04000 01 0000 110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</si>
  <si>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</si>
  <si>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000 1 08 04020 01 0000 110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</si>
  <si>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</si>
  <si>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000 1 09 00000 00 0000 000</t>
  </si>
  <si>
    <t>Задолженность и перерасчеты по отмененным налогам, сборам и иным обязательным платежам</t>
  </si>
  <si>
    <t>000 1 09 04000 00 0000 110</t>
  </si>
  <si>
    <t>000 1 09 04050 00 0000 110</t>
  </si>
  <si>
    <t>Земельный налог (по обязательствам, возникшим до 1 января 2006 года)</t>
  </si>
  <si>
    <t>000 1 09 04053 10 0000 110</t>
  </si>
  <si>
    <t>Земельный налог (по обязательствам, возникшим до 1 января 2006 года), мобилизуемый на территориях сельских поселений</t>
  </si>
  <si>
    <t>000 1 11 00000 00 0000 000</t>
  </si>
  <si>
    <t>Доходы от использования имущества, находящегося в государственной и муниципальной собственности</t>
  </si>
  <si>
    <t>000 1 11 05000 00 0000 120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</si>
  <si>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</si>
  <si>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</si>
  <si>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</si>
  <si>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000 1 11 05075 10 0000 120</t>
  </si>
  <si>
    <t>Доходы от сдачи в аренду имущества, составляющего казну сельских поселений (за исключением земельных участков)</t>
  </si>
  <si>
    <t>000 1 11 05075 10 0001 120</t>
  </si>
  <si>
    <t>Доходы от сдачи в аренду имущества, составляющего казну сельских поселений (за исключением земельных участков)-доходы от сдачи в аренду имущества, непосредственно участвующего в предоставлении коммунальных услуг населению</t>
  </si>
  <si>
    <t>000 1 11 05075 10 0002 120</t>
  </si>
  <si>
    <t>Доходы от сдачи в аренду имущества, составляющего казну сельских поселений (за исключением земельных участков) - по прочим договорам от сдачи в аренду имущества</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</si>
  <si>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</si>
  <si>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</si>
  <si>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</si>
  <si>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</si>
  <si>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</si>
  <si>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</si>
  <si>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000 1 13 00000 00 0000 000</t>
  </si>
  <si>
    <t>Доходы от оказания платных услуг и компенсации затрат государства</t>
  </si>
  <si>
    <t>000 1 13 01000 00 0000 130</t>
  </si>
  <si>
    <t xml:space="preserve">Доходы от оказания платных услуг (работ) </t>
  </si>
  <si>
    <t>000 1 13 01990 00 0000 130</t>
  </si>
  <si>
    <t>Прочие доходы от оказания платных услуг (работ)</t>
  </si>
  <si>
    <t>000 1 13 01995 10 0000 130</t>
  </si>
  <si>
    <t xml:space="preserve">Прочие доходы  от оказания платных услуг (работ) получателями средств бюджетов сельских поселений </t>
  </si>
  <si>
    <t>000 1 13 02000 00 0000 130</t>
  </si>
  <si>
    <t>Доходы от  компенсации затрат государства</t>
  </si>
  <si>
    <t>000 1 13 02990 00 0000 130</t>
  </si>
  <si>
    <t>Прочие доходы от компенсации затрат государства</t>
  </si>
  <si>
    <t>000 1 13 02995 10 0000 130</t>
  </si>
  <si>
    <t xml:space="preserve">Прочие доходы  от компенсации затрат бюджетов сельских поселений </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</si>
  <si>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</si>
  <si>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</si>
  <si>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</si>
  <si>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</si>
  <si>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000 2 02 20000 00 0000 150</t>
  </si>
  <si>
    <t>Субсидии бюджетам бюджетной системы Российской Федерации (межбюджетные субсидии)</t>
  </si>
  <si>
    <t>000 2 02 20216 00 0000 150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</si>
  <si>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</si>
  <si>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000 2 02 20216 10 0000 150</t>
  </si>
  <si>
    <t>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</si>
  <si>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000 2 02 29999 00 0000 150</t>
  </si>
  <si>
    <t>Прочие субсидии</t>
  </si>
  <si>
    <t>000 2 02 29999 10 0000 150</t>
  </si>
  <si>
    <t>Прочие субсидии бюджетам сельских поселений</t>
  </si>
  <si>
    <t>000 2 02 30000 00 0000 150</t>
  </si>
  <si>
    <t>Субвенции бюджетам бюджетной системы Российской Федерации</t>
  </si>
  <si>
    <t>000 2 02 30024 00 0000 150</t>
  </si>
  <si>
    <t>Субвенции местным бюджетам на выполнение передаваемых полномочий субъектов Российской Федерации</t>
  </si>
  <si>
    <t>000 2 02 30024 10 0000 150</t>
  </si>
  <si>
    <t>Субвенции бюджетам сельских поселений на выполнение передаваемых полномочий субъектов Российской Федерации</t>
  </si>
  <si>
    <t>000 2 02 35118 00 0000 150</t>
  </si>
  <si>
    <t>000 2 02 35118 10 0000 150</t>
  </si>
  <si>
    <t>000 2 02 40000 00 0000 150</t>
  </si>
  <si>
    <t>Иные межбюджетные трансферты</t>
  </si>
  <si>
    <t>000 2 02 45160 00 0000 150</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</si>
  <si>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</si>
  <si>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000 2 02 45160 10 0000 150</t>
  </si>
  <si>
    <t>Межбюджетные трансферты, передаваемые бюджетам сельских поселений для компенсации дополнительных расходов, возникших в результате решений, принятых органами власти другого уровня</t>
  </si>
  <si>
    <t>000 2 02 49999 00 0000 150</t>
  </si>
  <si>
    <t>Прочие межбюджетные трансферты, передаваемые бюджетам</t>
  </si>
  <si>
    <t>000 2 02 49999 10 0000 150</t>
  </si>
  <si>
    <t>Прочие межбюджетные трансферты, передаваемые бюджетам сельских поселений</t>
  </si>
  <si>
    <t>000 2 18 00000 00 0000 000</t>
  </si>
  <si>
    <t>000 2 18 00000 00 0000 150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</si>
  <si>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</si>
  <si>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ВСЕГО: доходов</t>
  </si>
  <si>
    <t xml:space="preserve">Сумма </t>
  </si>
  <si>
    <t>(тысяч рублей)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</si>
  <si>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</si>
  <si>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</si>
  <si>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000 2 18 00000 10 0000 150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</si>
  <si>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</si>
  <si>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000 2 18 60010 10 0000 150</t>
  </si>
  <si>
    <t>000 1 03 02261 01 0000 110</t>
  </si>
  <si>
    <t xml:space="preserve"> 000 2 02 29999 10 0000 150</t>
  </si>
  <si>
    <t>000 2 02 20302 10 0000 150</t>
  </si>
  <si>
    <t>000 2 02 20302 00 0000 150</t>
  </si>
  <si>
    <t xml:space="preserve">000 1 14 06025 10 0000 430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</si>
  <si>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</si>
  <si>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</si>
  <si>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 </t>
  </si>
  <si>
    <t>000 1 14 06000 00 0000 430</t>
  </si>
  <si>
    <t xml:space="preserve">Доходы от продажи земельных участков, находящихся в государственной и  муниципальной собственности </t>
  </si>
  <si>
    <t>Доходы от продажи материальных и нематериальных активов</t>
  </si>
  <si>
    <t>000 1 14 00000 00 0000 000</t>
  </si>
  <si>
    <t>внутреннего финансирования дефицита бюджета муниципального</t>
  </si>
  <si>
    <t xml:space="preserve">образования Кусинское сельское поселение  Киришского муниципального района </t>
  </si>
  <si>
    <t xml:space="preserve">Код </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</si>
  <si>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</si>
  <si>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 xml:space="preserve"> 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</si>
  <si>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 xml:space="preserve">Код бюджетной классификации </t>
  </si>
  <si>
    <t>Субсидии на реализацию мероприятий по обеспечению устойчивого функционирования объектов теплоснабжения на территории Ленинградской области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</si>
  <si>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</si>
  <si>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000 2 02 10000 00 0000 150</t>
  </si>
  <si>
    <t>Дотации бюджетам бюджетной системы Российской Федерации</t>
  </si>
  <si>
    <t>000 2 02 16001 00 0000 150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</si>
  <si>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</si>
  <si>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000 2 02 16001 10 0000 150</t>
  </si>
  <si>
    <t>Дотации бюджетам сельских поселений на выравнивание бюджетной обеспеченности из бюджетов муниципальных районов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</si>
  <si>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</si>
  <si>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</si>
  <si>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</si>
  <si>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</si>
  <si>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</si>
  <si>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</si>
  <si>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Прочие субсидии бюджетам сельских поселений на комплекс мероприятий по борьбе с борщевиком Сосновского (конкурсные)</t>
  </si>
  <si>
    <t>2026 год</t>
  </si>
  <si>
    <t>2027 год</t>
  </si>
  <si>
    <t>2025 год</t>
  </si>
  <si>
    <t>на 2025 год и на плановый период 2026-2027 годов</t>
  </si>
  <si>
    <t>Сумма (тысяч рублей)</t>
  </si>
  <si>
    <t>Ленинградской области на 2025 год и на плановый период 2026-2027 годов</t>
  </si>
  <si>
    <t>в редакции к решению совета депутатов</t>
  </si>
  <si>
    <t>от 11.12.2024 № 5/19</t>
  </si>
  <si>
    <t>№ п/п</t>
  </si>
  <si>
    <t>Наименование главного администратора доходов</t>
  </si>
  <si>
    <t>Наименование источника доходов</t>
  </si>
  <si>
    <t>Основание изменений</t>
  </si>
  <si>
    <t>Сумма  (рублей)</t>
  </si>
  <si>
    <t>Администрация МО  Кусинское сельское поселение Киришского муниципального района Ленинградской области</t>
  </si>
  <si>
    <t>ВСЕГО НАЛОГОВЫЕ И НЕНАЛОГОВЫЕ ДОХОДЫ</t>
  </si>
  <si>
    <t>Прочие субсидии бюджетам сельских поселений  реализацию мероприятий по созданию мест (площадок) накопления твердых коммунальных отходов (конкурсные)</t>
  </si>
  <si>
    <t>ВСЕГО БЕЗВОЗМЕЗДНЫЕ ПОСТУПЛЕНИЯ</t>
  </si>
  <si>
    <t>ИТОГО</t>
  </si>
  <si>
    <t xml:space="preserve">Прочие субсидии бюджетам городских поселений на поддержку развития общественной инфраструктуры муниципального значения </t>
  </si>
  <si>
    <t>Субсидии бюджетам сельских поселений на обеспечение комплексного развития сельских территорий</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</si>
  <si>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</si>
  <si>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000 2 19 00000 00 0000 000</t>
  </si>
  <si>
    <t>Возврат остатков субсидий, субвенций и иных межбюджетных трансфертов, имеющих целевое назначение, прошлых лет</t>
  </si>
  <si>
    <t>000 2 19 00000 10 0000 150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</si>
  <si>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</si>
  <si>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</si>
  <si>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 xml:space="preserve">Прочие субсидии бюджетам сельских поселений на реализацию областного закона от 16.02.2024 года N 10-оз "О содействии участию населения в осуществлении местного самоуправления в  Ленинградской области" </t>
  </si>
  <si>
    <t>000 2 02 25576 10 0000 150</t>
  </si>
  <si>
    <t>Субсидии бюджетам на обеспечение комплексного развития сельских территорий</t>
  </si>
  <si>
    <t>000 2 02 25576 00 0000 150</t>
  </si>
  <si>
    <t>Приложение 2</t>
  </si>
  <si>
    <t>Прочие безвозмездные поступления в бюджеты сельских поселений</t>
  </si>
  <si>
    <t>000 2 07 05000 10 0000 150</t>
  </si>
  <si>
    <t>Прочие безвозмездные поступления</t>
  </si>
  <si>
    <t>000 2 07 00000 00 0000 000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</si>
  <si>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сельских поселений</t>
  </si>
  <si>
    <t>000 2 07 05010 10 0000 150</t>
  </si>
  <si>
    <t>2 02 49999 10 0000 150</t>
  </si>
  <si>
    <t>2 02 25576 10 0000 150</t>
  </si>
  <si>
    <t xml:space="preserve"> 2 02 29999 10 0000 150</t>
  </si>
  <si>
    <t>Уведомление №29817 от 21.07.2025</t>
  </si>
  <si>
    <t>Уведомление №23774 от 03.06.2025, №46009 от 06.11.2025</t>
  </si>
  <si>
    <t xml:space="preserve">Субсидии бюджетам сельских поселений на обеспечение комплексного развития сельских территорий </t>
  </si>
  <si>
    <t>000 2 07 05030 10 0000 150</t>
  </si>
  <si>
    <t xml:space="preserve"> 2 07 05030 10 0000 150</t>
  </si>
  <si>
    <t xml:space="preserve"> 1 06 01030 10 0000 110</t>
  </si>
  <si>
    <t xml:space="preserve"> 1 06 06033 10 0000 110</t>
  </si>
  <si>
    <t xml:space="preserve"> 1 08 04020 01 0000 110</t>
  </si>
  <si>
    <t xml:space="preserve"> 1 11 09045 10 0000 120</t>
  </si>
  <si>
    <t>Федеральная налоговая служба</t>
  </si>
  <si>
    <t xml:space="preserve">Ожидаемое исполнение в 2025 году по данным главного администратора дохода - ФНС. </t>
  </si>
  <si>
    <t>Ожидаемое исполнение в 2025 году по данным главного администратора дохода.</t>
  </si>
  <si>
    <t>Поступление денежных средств ИП Хлебодарова А.В. -100 тыс. руб., ООО "ТРАНСНЕФТЬ" 120 тыс.руб.</t>
  </si>
  <si>
    <t>Прочие субсидии бюджетам сельских поселений на осуществление мероприятий по содержанию мест захоронений и организации благоустройства территорий муниципальных образований, на которых располагаются места захоронения, направленных на увековечение памяти погибших при защите Отечества (конкурсные)</t>
  </si>
  <si>
    <t>Решение совета депутатов МО КМР ЛО "О распределении ИМБТ на проведение непредвиденных, аварийно-восстановительных работ и других мероприятий, направленных на решение вопросов местного значения поселений Киришского муниципального района  на 2025 год", ИМБТ на проведение мероприятий, указанных в пункте 1 статьи 16.6, пункте 1 статьи 75.1 и пункте 1 статьи 78.2 Федерального закона № 7-ФЗ «Об охране окружающей среды», Грант за достижение показателей деятельности органов исполнительной власти субъектов Российской Федерации</t>
  </si>
  <si>
    <t>Справочная информация по вносимым изменениям в доходную часть бюджета  муниципального образования Кусинское сельское поселение Киришского муниципального района Ленинградской области на 2025 год, вносимые на рассмотрение совета депутатов муниципального образования Кусинское сельское поселение Киришского муниципального района Ленинградской области</t>
  </si>
  <si>
    <t xml:space="preserve"> 1 01 02000 01 0000 110</t>
  </si>
  <si>
    <t>от 17.11.2025 № 16/70</t>
  </si>
  <si>
    <t>от  17.11.2025 № 16/70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</si>
</sst>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00"/>
    <numFmt numFmtId="166" formatCode="0.00000"/>
    <numFmt numFmtId="167" formatCode="0.0000000"/>
  </numFmts>
  <fonts count="36" x14ac:knownFonts="1">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Times New Roman"/>
      <family val="1"/>
      <charset val="204"/>
    </font>
    <font>
      <sz val="12"/>
      <name val="Arial"/>
      <family val="2"/>
      <charset val="204"/>
    </font>
    <font>
      <b/>
      <sz val="12"/>
      <name val="Times New Roman"/>
      <family val="1"/>
      <charset val="204"/>
    </font>
    <font>
      <b/>
      <sz val="12"/>
      <name val="Arial"/>
      <family val="2"/>
      <charset val="204"/>
    </font>
    <font>
      <sz val="10"/>
      <name val="Arial"/>
      <family val="2"/>
      <charset val="204"/>
    </font>
    <font>
      <sz val="10"/>
      <name val="Arial"/>
      <family val="2"/>
      <charset val="204"/>
    </font>
    <font>
      <sz val="12"/>
      <color rgb="FFFF0000"/>
      <name val="Times New Roman"/>
      <family val="1"/>
      <charset val="204"/>
    </font>
    <font>
      <sz val="10"/>
      <color rgb="FFFF0000"/>
      <name val="Arial"/>
      <family val="2"/>
      <charset val="204"/>
    </font>
    <font>
      <b/>
      <sz val="12"/>
      <color rgb="FFFF0000"/>
      <name val="Times New Roman"/>
      <family val="1"/>
      <charset val="204"/>
    </font>
    <font>
      <i/>
      <sz val="11"/>
      <name val="Calibri"/>
      <family val="2"/>
      <charset val="204"/>
      <scheme val="minor"/>
    </font>
    <font>
      <sz val="11"/>
      <name val="Calibri"/>
      <family val="2"/>
      <charset val="204"/>
      <scheme val="minor"/>
    </font>
    <font>
      <sz val="11"/>
      <name val="Times New Roman"/>
      <family val="1"/>
      <charset val="204"/>
    </font>
    <font>
      <b/>
      <sz val="11"/>
      <name val="Calibri"/>
      <family val="2"/>
      <charset val="204"/>
      <scheme val="minor"/>
    </font>
    <font>
      <b/>
      <sz val="10"/>
      <name val="Arial"/>
      <family val="2"/>
      <charset val="204"/>
    </font>
    <font>
      <sz val="10"/>
      <name val="Arial Cyr"/>
      <charset val="204"/>
    </font>
    <font>
      <sz val="10"/>
      <name val="Arial"/>
      <family val="2"/>
      <charset val="204"/>
    </font>
    <font>
      <b/>
      <sz val="10"/>
      <name val="Times New Roman"/>
      <family val="1"/>
      <charset val="204"/>
    </font>
    <font>
      <b/>
      <sz val="12"/>
      <color theme="1"/>
      <name val="Times New Roman"/>
      <family val="1"/>
      <charset val="204"/>
    </font>
    <font>
      <sz val="12"/>
      <color theme="1"/>
      <name val="Times New Roman"/>
      <family val="1"/>
      <charset val="204"/>
    </font>
    <font>
      <b/>
      <sz val="13"/>
      <name val="Times New Roman"/>
      <family val="1"/>
      <charset val="204"/>
    </font>
    <font>
      <b/>
      <sz val="13"/>
      <name val="Arial"/>
      <family val="2"/>
      <charset val="204"/>
    </font>
    <font>
      <sz val="13"/>
      <name val="Times New Roman"/>
      <family val="1"/>
      <charset val="204"/>
    </font>
    <font>
      <b/>
      <sz val="13"/>
      <color rgb="FFFF0000"/>
      <name val="Times New Roman"/>
      <family val="1"/>
      <charset val="204"/>
    </font>
    <font>
      <b/>
      <sz val="11"/>
      <name val="Times New Roman"/>
      <family val="1"/>
      <charset val="204"/>
    </font>
    <font>
      <sz val="13"/>
      <color rgb="FFFF0000"/>
      <name val="Times New Roman"/>
      <family val="1"/>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s>
  <cellStyleXfs count="37">
    <xf numFmtId="0" fontId="0" fillId="0" borderId="0"/>
    <xf numFmtId="0" fontId="15" fillId="0" borderId="0"/>
    <xf numFmtId="0" fontId="10" fillId="0" borderId="0"/>
    <xf numFmtId="164" fontId="15" fillId="0" borderId="0" applyFont="0" applyFill="0" applyBorder="0" applyAlignment="0" applyProtection="0"/>
    <xf numFmtId="164" fontId="15" fillId="0" borderId="0" applyFont="0" applyFill="0" applyBorder="0" applyAlignment="0" applyProtection="0"/>
    <xf numFmtId="0" fontId="15" fillId="0" borderId="0"/>
    <xf numFmtId="0" fontId="9" fillId="0" borderId="0"/>
    <xf numFmtId="0" fontId="15" fillId="0" borderId="0"/>
    <xf numFmtId="0" fontId="15" fillId="0" borderId="0"/>
    <xf numFmtId="164" fontId="15" fillId="0" borderId="0" applyFont="0" applyFill="0" applyBorder="0" applyAlignment="0" applyProtection="0"/>
    <xf numFmtId="164" fontId="15" fillId="0" borderId="0" applyFont="0" applyFill="0" applyBorder="0" applyAlignment="0" applyProtection="0"/>
    <xf numFmtId="0" fontId="16" fillId="0" borderId="0"/>
    <xf numFmtId="0" fontId="16" fillId="0" borderId="0"/>
    <xf numFmtId="0" fontId="8" fillId="0" borderId="0"/>
    <xf numFmtId="0" fontId="25" fillId="0" borderId="0"/>
    <xf numFmtId="0" fontId="7" fillId="0" borderId="0"/>
    <xf numFmtId="0" fontId="7"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1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cellStyleXfs>
  <cellXfs count="228">
    <xf numFmtId="0" fontId="0" fillId="0" borderId="0" xfId="0"/>
    <xf numFmtId="0" fontId="11" fillId="0" borderId="0" xfId="0" applyFont="1"/>
    <xf numFmtId="0" fontId="12" fillId="0" borderId="0" xfId="0" applyFont="1"/>
    <xf numFmtId="0" fontId="14" fillId="0" borderId="0" xfId="0" applyFont="1"/>
    <xf numFmtId="0" fontId="13" fillId="0" borderId="1" xfId="0" applyFont="1" applyBorder="1"/>
    <xf numFmtId="0" fontId="13" fillId="0" borderId="1" xfId="0" applyFont="1" applyBorder="1" applyAlignment="1">
      <alignment horizontal="justify"/>
    </xf>
    <xf numFmtId="0" fontId="11" fillId="0" borderId="1" xfId="0" applyFont="1" applyBorder="1"/>
    <xf numFmtId="0" fontId="11" fillId="0" borderId="1" xfId="0" applyFont="1" applyBorder="1" applyAlignment="1">
      <alignment horizontal="justify"/>
    </xf>
    <xf numFmtId="2" fontId="12" fillId="0" borderId="0" xfId="0" applyNumberFormat="1" applyFont="1"/>
    <xf numFmtId="0" fontId="11" fillId="0" borderId="1" xfId="0" applyFont="1" applyBorder="1" applyAlignment="1">
      <alignment horizontal="center"/>
    </xf>
    <xf numFmtId="0" fontId="13" fillId="0" borderId="0" xfId="0" applyFont="1"/>
    <xf numFmtId="0" fontId="13" fillId="0" borderId="1" xfId="0" applyFont="1" applyBorder="1" applyAlignment="1">
      <alignment wrapText="1"/>
    </xf>
    <xf numFmtId="0" fontId="11" fillId="0" borderId="1" xfId="0" applyFont="1" applyBorder="1" applyAlignment="1">
      <alignment horizontal="justify" wrapText="1"/>
    </xf>
    <xf numFmtId="0" fontId="13" fillId="0" borderId="1" xfId="0" applyFont="1" applyBorder="1" applyAlignment="1">
      <alignment horizontal="justify" wrapText="1"/>
    </xf>
    <xf numFmtId="2" fontId="0" fillId="0" borderId="0" xfId="0" applyNumberFormat="1"/>
    <xf numFmtId="0" fontId="18" fillId="0" borderId="0" xfId="0" applyFont="1"/>
    <xf numFmtId="0" fontId="11" fillId="2" borderId="1" xfId="0" applyFont="1" applyFill="1" applyBorder="1" applyAlignment="1">
      <alignment horizontal="justify" wrapText="1"/>
    </xf>
    <xf numFmtId="0" fontId="13" fillId="2" borderId="1" xfId="0" applyFont="1" applyFill="1" applyBorder="1"/>
    <xf numFmtId="0" fontId="13" fillId="2" borderId="1" xfId="0" applyFont="1" applyFill="1" applyBorder="1" applyAlignment="1">
      <alignment horizontal="justify" wrapText="1"/>
    </xf>
    <xf numFmtId="0" fontId="0" fillId="2" borderId="0" xfId="0" applyFill="1"/>
    <xf numFmtId="0" fontId="11" fillId="2" borderId="1" xfId="0" applyFont="1" applyFill="1" applyBorder="1"/>
    <xf numFmtId="0" fontId="11" fillId="2" borderId="1" xfId="1" applyFont="1" applyFill="1" applyBorder="1" applyAlignment="1">
      <alignment horizontal="justify" wrapText="1"/>
    </xf>
    <xf numFmtId="0" fontId="15" fillId="2" borderId="0" xfId="0" applyFont="1" applyFill="1"/>
    <xf numFmtId="0" fontId="15" fillId="0" borderId="0" xfId="0" applyFont="1"/>
    <xf numFmtId="0" fontId="20" fillId="0" borderId="0" xfId="0" applyFont="1"/>
    <xf numFmtId="4" fontId="20" fillId="0" borderId="0" xfId="0" applyNumberFormat="1" applyFont="1"/>
    <xf numFmtId="0" fontId="21" fillId="0" borderId="0" xfId="0" applyFont="1"/>
    <xf numFmtId="0" fontId="23" fillId="0" borderId="0" xfId="0" applyFont="1"/>
    <xf numFmtId="4" fontId="21" fillId="0" borderId="0" xfId="0" applyNumberFormat="1" applyFont="1"/>
    <xf numFmtId="4" fontId="23" fillId="0" borderId="0" xfId="0" applyNumberFormat="1" applyFont="1"/>
    <xf numFmtId="0" fontId="11" fillId="0" borderId="0" xfId="8" applyFont="1"/>
    <xf numFmtId="0" fontId="11" fillId="0" borderId="0" xfId="8" applyFont="1" applyAlignment="1">
      <alignment horizontal="center"/>
    </xf>
    <xf numFmtId="0" fontId="24" fillId="0" borderId="0" xfId="0" applyFont="1"/>
    <xf numFmtId="2" fontId="24" fillId="0" borderId="0" xfId="0" applyNumberFormat="1" applyFont="1"/>
    <xf numFmtId="0" fontId="19" fillId="0" borderId="1" xfId="0" applyFont="1" applyBorder="1" applyAlignment="1">
      <alignment horizontal="left"/>
    </xf>
    <xf numFmtId="0" fontId="19" fillId="0" borderId="1" xfId="0" applyFont="1" applyBorder="1" applyAlignment="1">
      <alignment horizontal="justify" wrapText="1"/>
    </xf>
    <xf numFmtId="0" fontId="17" fillId="0" borderId="1" xfId="0" applyFont="1" applyBorder="1" applyAlignment="1">
      <alignment horizontal="left"/>
    </xf>
    <xf numFmtId="0" fontId="17" fillId="0" borderId="1" xfId="0" applyFont="1" applyBorder="1" applyAlignment="1">
      <alignment horizontal="justify" wrapText="1"/>
    </xf>
    <xf numFmtId="0" fontId="19" fillId="0" borderId="1" xfId="1" applyFont="1" applyBorder="1"/>
    <xf numFmtId="0" fontId="19" fillId="0" borderId="1" xfId="1" applyFont="1" applyBorder="1" applyAlignment="1">
      <alignment wrapText="1"/>
    </xf>
    <xf numFmtId="0" fontId="17" fillId="0" borderId="1" xfId="1" applyFont="1" applyBorder="1"/>
    <xf numFmtId="0" fontId="17" fillId="0" borderId="1" xfId="1" applyFont="1" applyBorder="1" applyAlignment="1">
      <alignment wrapText="1"/>
    </xf>
    <xf numFmtId="0" fontId="19" fillId="0" borderId="1" xfId="0" applyFont="1" applyBorder="1"/>
    <xf numFmtId="0" fontId="19" fillId="0" borderId="1" xfId="0" applyFont="1" applyBorder="1" applyAlignment="1">
      <alignment horizontal="justify"/>
    </xf>
    <xf numFmtId="0" fontId="17" fillId="0" borderId="1" xfId="0" applyFont="1" applyBorder="1"/>
    <xf numFmtId="0" fontId="17" fillId="0" borderId="1" xfId="0" applyFont="1" applyBorder="1" applyAlignment="1">
      <alignment horizontal="justify"/>
    </xf>
    <xf numFmtId="0" fontId="19" fillId="2" borderId="1" xfId="0" applyFont="1" applyFill="1" applyBorder="1"/>
    <xf numFmtId="0" fontId="19" fillId="2" borderId="1" xfId="0" applyFont="1" applyFill="1" applyBorder="1" applyAlignment="1">
      <alignment horizontal="justify"/>
    </xf>
    <xf numFmtId="0" fontId="17" fillId="2" borderId="1" xfId="0" applyFont="1" applyFill="1" applyBorder="1"/>
    <xf numFmtId="0" fontId="17" fillId="2" borderId="1" xfId="0" applyFont="1" applyFill="1" applyBorder="1" applyAlignment="1">
      <alignment horizontal="justify"/>
    </xf>
    <xf numFmtId="0" fontId="19" fillId="2" borderId="1" xfId="0" applyFont="1" applyFill="1" applyBorder="1" applyAlignment="1">
      <alignment horizontal="justify" wrapText="1"/>
    </xf>
    <xf numFmtId="0" fontId="17" fillId="2" borderId="1" xfId="0" applyFont="1" applyFill="1" applyBorder="1" applyAlignment="1">
      <alignment horizontal="justify" wrapText="1"/>
    </xf>
    <xf numFmtId="0" fontId="11" fillId="0" borderId="0" xfId="0" applyFont="1" applyAlignment="1">
      <alignment horizontal="right"/>
    </xf>
    <xf numFmtId="0" fontId="13" fillId="0" borderId="1" xfId="0" applyFont="1" applyBorder="1" applyAlignment="1">
      <alignment horizontal="center" vertical="top"/>
    </xf>
    <xf numFmtId="0" fontId="13" fillId="2" borderId="1" xfId="0" applyFont="1" applyFill="1" applyBorder="1" applyAlignment="1">
      <alignment horizontal="left" wrapText="1"/>
    </xf>
    <xf numFmtId="0" fontId="11" fillId="0" borderId="0" xfId="1" applyFont="1" applyAlignment="1">
      <alignment horizontal="right"/>
    </xf>
    <xf numFmtId="0" fontId="11" fillId="0" borderId="0" xfId="8" applyFont="1" applyAlignment="1">
      <alignment horizontal="right"/>
    </xf>
    <xf numFmtId="0" fontId="13" fillId="0" borderId="1" xfId="8" applyFont="1" applyBorder="1" applyAlignment="1">
      <alignment horizontal="justify" wrapText="1"/>
    </xf>
    <xf numFmtId="0" fontId="13" fillId="0" borderId="1" xfId="8" applyFont="1" applyBorder="1" applyAlignment="1">
      <alignment horizontal="justify"/>
    </xf>
    <xf numFmtId="0" fontId="11" fillId="0" borderId="1" xfId="8" applyFont="1" applyBorder="1" applyAlignment="1">
      <alignment horizontal="justify" wrapText="1"/>
    </xf>
    <xf numFmtId="0" fontId="15" fillId="0" borderId="0" xfId="8"/>
    <xf numFmtId="0" fontId="11" fillId="0" borderId="1" xfId="8" applyFont="1" applyBorder="1" applyAlignment="1">
      <alignment horizontal="center" vertical="top"/>
    </xf>
    <xf numFmtId="0" fontId="13" fillId="0" borderId="1" xfId="8" applyFont="1" applyBorder="1" applyAlignment="1">
      <alignment wrapText="1"/>
    </xf>
    <xf numFmtId="0" fontId="19" fillId="0" borderId="1" xfId="27" applyFont="1" applyBorder="1" applyAlignment="1">
      <alignment horizontal="justify"/>
    </xf>
    <xf numFmtId="0" fontId="18" fillId="0" borderId="0" xfId="8" applyFont="1"/>
    <xf numFmtId="0" fontId="17" fillId="0" borderId="1" xfId="27" applyFont="1" applyBorder="1" applyAlignment="1">
      <alignment horizontal="justify"/>
    </xf>
    <xf numFmtId="2" fontId="18" fillId="0" borderId="0" xfId="8" applyNumberFormat="1" applyFont="1"/>
    <xf numFmtId="0" fontId="17" fillId="2" borderId="1" xfId="1" applyFont="1" applyFill="1" applyBorder="1" applyAlignment="1">
      <alignment horizontal="justify" wrapText="1"/>
    </xf>
    <xf numFmtId="0" fontId="17" fillId="0" borderId="1" xfId="7" applyFont="1" applyBorder="1" applyAlignment="1">
      <alignment horizontal="justify"/>
    </xf>
    <xf numFmtId="0" fontId="17" fillId="2" borderId="1" xfId="8" applyFont="1" applyFill="1" applyBorder="1" applyAlignment="1">
      <alignment horizontal="justify" wrapText="1"/>
    </xf>
    <xf numFmtId="0" fontId="11" fillId="0" borderId="1" xfId="0" applyFont="1" applyBorder="1" applyAlignment="1">
      <alignment wrapText="1"/>
    </xf>
    <xf numFmtId="0" fontId="13" fillId="0" borderId="1" xfId="7" applyFont="1" applyBorder="1"/>
    <xf numFmtId="0" fontId="13" fillId="0" borderId="1" xfId="7" applyFont="1" applyBorder="1" applyAlignment="1">
      <alignment horizontal="justify" wrapText="1"/>
    </xf>
    <xf numFmtId="0" fontId="11" fillId="0" borderId="1" xfId="0" applyFont="1" applyBorder="1" applyAlignment="1">
      <alignment horizontal="left"/>
    </xf>
    <xf numFmtId="0" fontId="11" fillId="2" borderId="1" xfId="0" applyFont="1" applyFill="1" applyBorder="1" applyAlignment="1">
      <alignment horizontal="justify"/>
    </xf>
    <xf numFmtId="165" fontId="13" fillId="0" borderId="1" xfId="0" applyNumberFormat="1" applyFont="1" applyBorder="1" applyAlignment="1">
      <alignment horizontal="right"/>
    </xf>
    <xf numFmtId="165" fontId="11" fillId="0" borderId="1" xfId="0" applyNumberFormat="1" applyFont="1" applyBorder="1" applyAlignment="1">
      <alignment horizontal="right"/>
    </xf>
    <xf numFmtId="165" fontId="13" fillId="2" borderId="1" xfId="0" applyNumberFormat="1" applyFont="1" applyFill="1" applyBorder="1" applyAlignment="1">
      <alignment horizontal="right"/>
    </xf>
    <xf numFmtId="165" fontId="11" fillId="2" borderId="1" xfId="0" applyNumberFormat="1" applyFont="1" applyFill="1" applyBorder="1" applyAlignment="1">
      <alignment horizontal="right"/>
    </xf>
    <xf numFmtId="165" fontId="19" fillId="0" borderId="1" xfId="0" applyNumberFormat="1" applyFont="1" applyBorder="1" applyAlignment="1">
      <alignment horizontal="right"/>
    </xf>
    <xf numFmtId="165" fontId="17" fillId="0" borderId="1" xfId="0" applyNumberFormat="1" applyFont="1" applyBorder="1" applyAlignment="1">
      <alignment horizontal="right"/>
    </xf>
    <xf numFmtId="165" fontId="19" fillId="0" borderId="1" xfId="1" applyNumberFormat="1" applyFont="1" applyBorder="1" applyAlignment="1">
      <alignment horizontal="right"/>
    </xf>
    <xf numFmtId="165" fontId="17" fillId="0" borderId="1" xfId="1" applyNumberFormat="1" applyFont="1" applyBorder="1" applyAlignment="1">
      <alignment horizontal="right"/>
    </xf>
    <xf numFmtId="165" fontId="19" fillId="2" borderId="1" xfId="0" applyNumberFormat="1" applyFont="1" applyFill="1" applyBorder="1" applyAlignment="1">
      <alignment horizontal="right"/>
    </xf>
    <xf numFmtId="165" fontId="17" fillId="2" borderId="1" xfId="0" applyNumberFormat="1" applyFont="1" applyFill="1" applyBorder="1" applyAlignment="1">
      <alignment horizontal="right"/>
    </xf>
    <xf numFmtId="166" fontId="13" fillId="0" borderId="1" xfId="0" applyNumberFormat="1" applyFont="1" applyBorder="1" applyAlignment="1">
      <alignment horizontal="right"/>
    </xf>
    <xf numFmtId="166" fontId="11" fillId="0" borderId="1" xfId="0" applyNumberFormat="1" applyFont="1" applyBorder="1" applyAlignment="1">
      <alignment horizontal="right"/>
    </xf>
    <xf numFmtId="166" fontId="11" fillId="2" borderId="1" xfId="0" applyNumberFormat="1" applyFont="1" applyFill="1" applyBorder="1" applyAlignment="1">
      <alignment horizontal="right"/>
    </xf>
    <xf numFmtId="166" fontId="13" fillId="2" borderId="1" xfId="0" applyNumberFormat="1" applyFont="1" applyFill="1" applyBorder="1" applyAlignment="1">
      <alignment horizontal="right"/>
    </xf>
    <xf numFmtId="166" fontId="19" fillId="0" borderId="1" xfId="0" applyNumberFormat="1" applyFont="1" applyBorder="1" applyAlignment="1">
      <alignment horizontal="right"/>
    </xf>
    <xf numFmtId="166" fontId="17" fillId="0" borderId="1" xfId="0" applyNumberFormat="1" applyFont="1" applyBorder="1" applyAlignment="1">
      <alignment horizontal="right"/>
    </xf>
    <xf numFmtId="166" fontId="19" fillId="0" borderId="1" xfId="1" applyNumberFormat="1" applyFont="1" applyBorder="1" applyAlignment="1">
      <alignment horizontal="right"/>
    </xf>
    <xf numFmtId="166" fontId="17" fillId="0" borderId="1" xfId="1" applyNumberFormat="1" applyFont="1" applyBorder="1" applyAlignment="1">
      <alignment horizontal="right"/>
    </xf>
    <xf numFmtId="166" fontId="28" fillId="0" borderId="1" xfId="0" applyNumberFormat="1" applyFont="1" applyBorder="1" applyAlignment="1">
      <alignment horizontal="right"/>
    </xf>
    <xf numFmtId="166" fontId="29" fillId="0" borderId="1" xfId="0" applyNumberFormat="1" applyFont="1" applyBorder="1" applyAlignment="1">
      <alignment horizontal="right"/>
    </xf>
    <xf numFmtId="166" fontId="19" fillId="2" borderId="1" xfId="0" applyNumberFormat="1" applyFont="1" applyFill="1" applyBorder="1" applyAlignment="1">
      <alignment horizontal="right"/>
    </xf>
    <xf numFmtId="166" fontId="17" fillId="2" borderId="1" xfId="0" applyNumberFormat="1" applyFont="1" applyFill="1" applyBorder="1" applyAlignment="1">
      <alignment horizontal="right"/>
    </xf>
    <xf numFmtId="0" fontId="13" fillId="0" borderId="1" xfId="8" applyFont="1" applyBorder="1" applyAlignment="1">
      <alignment horizontal="center" vertical="top"/>
    </xf>
    <xf numFmtId="0" fontId="13" fillId="0" borderId="1" xfId="1" applyFont="1" applyBorder="1" applyAlignment="1">
      <alignment horizontal="center" vertical="top"/>
    </xf>
    <xf numFmtId="166" fontId="0" fillId="0" borderId="0" xfId="0" applyNumberFormat="1"/>
    <xf numFmtId="0" fontId="32" fillId="0" borderId="0" xfId="1" applyFont="1"/>
    <xf numFmtId="0" fontId="30" fillId="0" borderId="1" xfId="1" applyFont="1" applyBorder="1" applyAlignment="1">
      <alignment horizontal="center" vertical="top" wrapText="1"/>
    </xf>
    <xf numFmtId="0" fontId="32" fillId="0" borderId="0" xfId="1" applyFont="1" applyAlignment="1">
      <alignment vertical="center"/>
    </xf>
    <xf numFmtId="0" fontId="11" fillId="2" borderId="14" xfId="35" applyFont="1" applyFill="1" applyBorder="1" applyAlignment="1">
      <alignment horizontal="center"/>
    </xf>
    <xf numFmtId="0" fontId="22" fillId="2" borderId="1" xfId="8" applyFont="1" applyFill="1" applyBorder="1" applyAlignment="1">
      <alignment horizontal="justify"/>
    </xf>
    <xf numFmtId="0" fontId="11" fillId="2" borderId="1" xfId="8" applyFont="1" applyFill="1" applyBorder="1" applyAlignment="1">
      <alignment horizontal="justify"/>
    </xf>
    <xf numFmtId="4" fontId="11" fillId="2" borderId="1" xfId="34" applyNumberFormat="1" applyFont="1" applyFill="1" applyBorder="1" applyAlignment="1">
      <alignment horizontal="center"/>
    </xf>
    <xf numFmtId="0" fontId="11" fillId="0" borderId="1" xfId="1" applyFont="1" applyBorder="1" applyAlignment="1">
      <alignment horizontal="justify" wrapText="1"/>
    </xf>
    <xf numFmtId="0" fontId="11" fillId="2" borderId="1" xfId="8" applyFont="1" applyFill="1" applyBorder="1" applyAlignment="1">
      <alignment horizontal="justify" wrapText="1"/>
    </xf>
    <xf numFmtId="0" fontId="11" fillId="0" borderId="1" xfId="7" applyFont="1" applyBorder="1" applyAlignment="1">
      <alignment horizontal="justify" wrapText="1"/>
    </xf>
    <xf numFmtId="0" fontId="11" fillId="0" borderId="1" xfId="8" applyFont="1" applyBorder="1" applyAlignment="1">
      <alignment horizontal="justify"/>
    </xf>
    <xf numFmtId="0" fontId="11" fillId="2" borderId="1" xfId="1" applyFont="1" applyFill="1" applyBorder="1" applyAlignment="1">
      <alignment horizontal="justify"/>
    </xf>
    <xf numFmtId="0" fontId="32" fillId="0" borderId="0" xfId="1" applyFont="1" applyAlignment="1">
      <alignment vertical="top"/>
    </xf>
    <xf numFmtId="0" fontId="11" fillId="0" borderId="14" xfId="1" applyFont="1" applyBorder="1" applyAlignment="1">
      <alignment horizontal="justify" wrapText="1"/>
    </xf>
    <xf numFmtId="0" fontId="11" fillId="2" borderId="14" xfId="1" applyFont="1" applyFill="1" applyBorder="1" applyAlignment="1">
      <alignment horizontal="justify" wrapText="1"/>
    </xf>
    <xf numFmtId="0" fontId="33" fillId="0" borderId="0" xfId="1" applyFont="1" applyAlignment="1">
      <alignment vertical="center"/>
    </xf>
    <xf numFmtId="0" fontId="13" fillId="2" borderId="1" xfId="1" applyFont="1" applyFill="1" applyBorder="1" applyAlignment="1">
      <alignment horizontal="left"/>
    </xf>
    <xf numFmtId="0" fontId="13" fillId="2" borderId="1" xfId="1" applyFont="1" applyFill="1" applyBorder="1" applyAlignment="1">
      <alignment horizontal="justify" wrapText="1"/>
    </xf>
    <xf numFmtId="4" fontId="11" fillId="0" borderId="1" xfId="0" applyNumberFormat="1" applyFont="1" applyBorder="1" applyAlignment="1">
      <alignment horizontal="center" wrapText="1"/>
    </xf>
    <xf numFmtId="4" fontId="13" fillId="2" borderId="1" xfId="1" applyNumberFormat="1" applyFont="1" applyFill="1" applyBorder="1" applyAlignment="1">
      <alignment horizontal="center" wrapText="1"/>
    </xf>
    <xf numFmtId="0" fontId="13" fillId="2" borderId="14" xfId="35" applyFont="1" applyFill="1" applyBorder="1" applyAlignment="1">
      <alignment horizontal="left"/>
    </xf>
    <xf numFmtId="0" fontId="11" fillId="2" borderId="15" xfId="14" applyFont="1" applyFill="1" applyBorder="1" applyAlignment="1">
      <alignment horizontal="left"/>
    </xf>
    <xf numFmtId="0" fontId="11" fillId="2" borderId="1" xfId="14" applyFont="1" applyFill="1" applyBorder="1" applyAlignment="1">
      <alignment horizontal="left"/>
    </xf>
    <xf numFmtId="4" fontId="13" fillId="0" borderId="1" xfId="1" applyNumberFormat="1" applyFont="1" applyBorder="1" applyAlignment="1">
      <alignment horizontal="center" wrapText="1"/>
    </xf>
    <xf numFmtId="4" fontId="11" fillId="2" borderId="1" xfId="1" applyNumberFormat="1" applyFont="1" applyFill="1" applyBorder="1" applyAlignment="1">
      <alignment horizontal="justify" wrapText="1"/>
    </xf>
    <xf numFmtId="0" fontId="13" fillId="2" borderId="1" xfId="1" applyFont="1" applyFill="1" applyBorder="1" applyAlignment="1">
      <alignment horizontal="justify"/>
    </xf>
    <xf numFmtId="166" fontId="13" fillId="0" borderId="1" xfId="8" applyNumberFormat="1" applyFont="1" applyBorder="1"/>
    <xf numFmtId="166" fontId="11" fillId="0" borderId="1" xfId="8" applyNumberFormat="1" applyFont="1" applyBorder="1"/>
    <xf numFmtId="166" fontId="17" fillId="2" borderId="1" xfId="8" applyNumberFormat="1" applyFont="1" applyFill="1" applyBorder="1"/>
    <xf numFmtId="0" fontId="17" fillId="2" borderId="1" xfId="1" applyFont="1" applyFill="1" applyBorder="1" applyAlignment="1">
      <alignment wrapText="1"/>
    </xf>
    <xf numFmtId="166" fontId="17" fillId="0" borderId="1" xfId="8" applyNumberFormat="1" applyFont="1" applyBorder="1"/>
    <xf numFmtId="0" fontId="17" fillId="0" borderId="1" xfId="7" applyFont="1" applyBorder="1"/>
    <xf numFmtId="0" fontId="17" fillId="2" borderId="1" xfId="8" applyFont="1" applyFill="1" applyBorder="1" applyAlignment="1">
      <alignment wrapText="1"/>
    </xf>
    <xf numFmtId="166" fontId="19" fillId="0" borderId="1" xfId="8" applyNumberFormat="1" applyFont="1" applyBorder="1"/>
    <xf numFmtId="166" fontId="15" fillId="0" borderId="1" xfId="8" applyNumberFormat="1" applyBorder="1"/>
    <xf numFmtId="166" fontId="11" fillId="2" borderId="1" xfId="8" applyNumberFormat="1" applyFont="1" applyFill="1" applyBorder="1"/>
    <xf numFmtId="0" fontId="11" fillId="0" borderId="1" xfId="1" applyFont="1" applyBorder="1" applyAlignment="1">
      <alignment wrapText="1"/>
    </xf>
    <xf numFmtId="0" fontId="13" fillId="0" borderId="1" xfId="1" applyFont="1" applyBorder="1" applyAlignment="1">
      <alignment horizontal="justify" wrapText="1"/>
    </xf>
    <xf numFmtId="0" fontId="13" fillId="0" borderId="1" xfId="7" applyFont="1" applyBorder="1" applyAlignment="1">
      <alignment horizontal="justify"/>
    </xf>
    <xf numFmtId="0" fontId="11" fillId="0" borderId="1" xfId="7" applyFont="1" applyBorder="1" applyAlignment="1">
      <alignment horizontal="justify"/>
    </xf>
    <xf numFmtId="166" fontId="11" fillId="0" borderId="1" xfId="7" applyNumberFormat="1" applyFont="1" applyBorder="1" applyAlignment="1">
      <alignment wrapText="1"/>
    </xf>
    <xf numFmtId="0" fontId="11" fillId="2" borderId="1" xfId="1" applyFont="1" applyFill="1" applyBorder="1" applyAlignment="1">
      <alignment horizontal="left"/>
    </xf>
    <xf numFmtId="166" fontId="11" fillId="2" borderId="1" xfId="1" applyNumberFormat="1" applyFont="1" applyFill="1" applyBorder="1"/>
    <xf numFmtId="0" fontId="13" fillId="0" borderId="3" xfId="1" applyFont="1" applyBorder="1" applyAlignment="1">
      <alignment horizontal="justify"/>
    </xf>
    <xf numFmtId="0" fontId="13" fillId="2" borderId="1" xfId="8" applyFont="1" applyFill="1" applyBorder="1" applyAlignment="1">
      <alignment wrapText="1"/>
    </xf>
    <xf numFmtId="0" fontId="34" fillId="2" borderId="1" xfId="8" applyFont="1" applyFill="1" applyBorder="1" applyAlignment="1">
      <alignment horizontal="justify" wrapText="1"/>
    </xf>
    <xf numFmtId="166" fontId="13" fillId="2" borderId="1" xfId="8" applyNumberFormat="1" applyFont="1" applyFill="1" applyBorder="1"/>
    <xf numFmtId="0" fontId="11" fillId="2" borderId="1" xfId="8" applyFont="1" applyFill="1" applyBorder="1" applyAlignment="1">
      <alignment horizontal="justify" vertical="justify" wrapText="1"/>
    </xf>
    <xf numFmtId="0" fontId="11" fillId="2" borderId="1" xfId="8" applyFont="1" applyFill="1" applyBorder="1" applyAlignment="1">
      <alignment wrapText="1"/>
    </xf>
    <xf numFmtId="0" fontId="13" fillId="2" borderId="1" xfId="8" applyFont="1" applyFill="1" applyBorder="1" applyAlignment="1">
      <alignment horizontal="justify"/>
    </xf>
    <xf numFmtId="0" fontId="13" fillId="2" borderId="1" xfId="8" applyFont="1" applyFill="1" applyBorder="1" applyAlignment="1">
      <alignment horizontal="justify" vertical="justify" wrapText="1"/>
    </xf>
    <xf numFmtId="166" fontId="13" fillId="2" borderId="1" xfId="7" applyNumberFormat="1" applyFont="1" applyFill="1" applyBorder="1"/>
    <xf numFmtId="166" fontId="11" fillId="2" borderId="1" xfId="7" applyNumberFormat="1" applyFont="1" applyFill="1" applyBorder="1"/>
    <xf numFmtId="166" fontId="22" fillId="2" borderId="1" xfId="8" applyNumberFormat="1" applyFont="1" applyFill="1" applyBorder="1"/>
    <xf numFmtId="0" fontId="13" fillId="0" borderId="3" xfId="0" applyFont="1" applyBorder="1" applyAlignment="1">
      <alignment horizontal="justify"/>
    </xf>
    <xf numFmtId="166" fontId="13" fillId="2" borderId="1" xfId="8" applyNumberFormat="1" applyFont="1" applyFill="1" applyBorder="1" applyAlignment="1">
      <alignment wrapText="1"/>
    </xf>
    <xf numFmtId="0" fontId="11" fillId="0" borderId="1" xfId="8" applyFont="1" applyBorder="1"/>
    <xf numFmtId="0" fontId="13" fillId="0" borderId="1" xfId="8" applyFont="1" applyBorder="1"/>
    <xf numFmtId="0" fontId="15" fillId="2" borderId="0" xfId="8" applyFill="1"/>
    <xf numFmtId="49" fontId="11" fillId="2" borderId="1" xfId="0" applyNumberFormat="1" applyFont="1" applyFill="1" applyBorder="1" applyAlignment="1">
      <alignment wrapText="1"/>
    </xf>
    <xf numFmtId="0" fontId="11" fillId="2" borderId="1" xfId="8" applyFont="1" applyFill="1" applyBorder="1"/>
    <xf numFmtId="0" fontId="17" fillId="2" borderId="1" xfId="8" applyFont="1" applyFill="1" applyBorder="1"/>
    <xf numFmtId="0" fontId="19" fillId="0" borderId="1" xfId="27" applyFont="1" applyBorder="1"/>
    <xf numFmtId="0" fontId="17" fillId="0" borderId="1" xfId="27" applyFont="1" applyBorder="1"/>
    <xf numFmtId="0" fontId="11" fillId="2" borderId="1" xfId="1" applyFont="1" applyFill="1" applyBorder="1"/>
    <xf numFmtId="0" fontId="11" fillId="2" borderId="1" xfId="8" applyFont="1" applyFill="1" applyBorder="1" applyAlignment="1">
      <alignment horizontal="center"/>
    </xf>
    <xf numFmtId="0" fontId="13" fillId="2" borderId="1" xfId="0" applyFont="1" applyFill="1" applyBorder="1" applyAlignment="1">
      <alignment horizontal="justify"/>
    </xf>
    <xf numFmtId="167" fontId="15" fillId="0" borderId="0" xfId="8" applyNumberFormat="1"/>
    <xf numFmtId="0" fontId="11" fillId="0" borderId="1" xfId="8" applyFont="1" applyBorder="1" applyAlignment="1">
      <alignment horizontal="center"/>
    </xf>
    <xf numFmtId="0" fontId="35" fillId="0" borderId="0" xfId="1" applyFont="1"/>
    <xf numFmtId="49" fontId="11" fillId="2" borderId="1" xfId="8" applyNumberFormat="1" applyFont="1" applyFill="1" applyBorder="1" applyAlignment="1">
      <alignment horizontal="left" wrapText="1"/>
    </xf>
    <xf numFmtId="49" fontId="11" fillId="2" borderId="2" xfId="0" applyNumberFormat="1" applyFont="1" applyFill="1" applyBorder="1" applyAlignment="1">
      <alignment wrapText="1"/>
    </xf>
    <xf numFmtId="49" fontId="11" fillId="2" borderId="16" xfId="0" applyNumberFormat="1" applyFont="1" applyFill="1" applyBorder="1" applyAlignment="1">
      <alignment horizontal="justify" wrapText="1"/>
    </xf>
    <xf numFmtId="166" fontId="11" fillId="2" borderId="2" xfId="8" applyNumberFormat="1" applyFont="1" applyFill="1" applyBorder="1"/>
    <xf numFmtId="49" fontId="11" fillId="2" borderId="1" xfId="0" applyNumberFormat="1" applyFont="1" applyFill="1" applyBorder="1" applyAlignment="1">
      <alignment horizontal="justify" wrapText="1"/>
    </xf>
    <xf numFmtId="165" fontId="11" fillId="2" borderId="1" xfId="8" applyNumberFormat="1" applyFont="1" applyFill="1" applyBorder="1"/>
    <xf numFmtId="0" fontId="11" fillId="2" borderId="1" xfId="14" applyFont="1" applyFill="1" applyBorder="1" applyAlignment="1">
      <alignment horizontal="justify"/>
    </xf>
    <xf numFmtId="4" fontId="11" fillId="2" borderId="1" xfId="0" applyNumberFormat="1" applyFont="1" applyFill="1" applyBorder="1" applyAlignment="1">
      <alignment horizontal="justify" wrapText="1"/>
    </xf>
    <xf numFmtId="4" fontId="11" fillId="2" borderId="1" xfId="0" applyNumberFormat="1" applyFont="1" applyFill="1" applyBorder="1" applyAlignment="1">
      <alignment wrapText="1"/>
    </xf>
    <xf numFmtId="4" fontId="11" fillId="0" borderId="1" xfId="1" applyNumberFormat="1" applyFont="1" applyBorder="1" applyAlignment="1">
      <alignment horizontal="center" wrapText="1"/>
    </xf>
    <xf numFmtId="0" fontId="11" fillId="2" borderId="1" xfId="36" applyFont="1" applyFill="1" applyBorder="1" applyAlignment="1">
      <alignment horizontal="justify"/>
    </xf>
    <xf numFmtId="4" fontId="12" fillId="0" borderId="1" xfId="1" applyNumberFormat="1" applyFont="1" applyBorder="1" applyAlignment="1">
      <alignment horizontal="center" wrapText="1"/>
    </xf>
    <xf numFmtId="0" fontId="32" fillId="0" borderId="11" xfId="1" applyFont="1" applyBorder="1" applyAlignment="1">
      <alignment horizontal="center" wrapText="1"/>
    </xf>
    <xf numFmtId="0" fontId="11" fillId="2" borderId="1" xfId="1" applyFont="1" applyFill="1" applyBorder="1" applyAlignment="1">
      <alignment wrapText="1"/>
    </xf>
    <xf numFmtId="0" fontId="30" fillId="0" borderId="11" xfId="1" applyFont="1" applyBorder="1" applyAlignment="1">
      <alignment horizontal="center" vertical="top" wrapText="1"/>
    </xf>
    <xf numFmtId="2" fontId="11" fillId="0" borderId="1" xfId="1" applyNumberFormat="1" applyFont="1" applyBorder="1" applyAlignment="1">
      <alignment horizontal="center" wrapText="1"/>
    </xf>
    <xf numFmtId="49" fontId="11" fillId="2" borderId="1" xfId="0" applyNumberFormat="1" applyFont="1" applyFill="1" applyBorder="1" applyAlignment="1">
      <alignment horizontal="center" wrapText="1"/>
    </xf>
    <xf numFmtId="0" fontId="13" fillId="0" borderId="0" xfId="0" applyFont="1" applyAlignment="1">
      <alignment horizontal="center" vertical="center"/>
    </xf>
    <xf numFmtId="0" fontId="0" fillId="0" borderId="0" xfId="0"/>
    <xf numFmtId="0" fontId="13" fillId="0" borderId="0" xfId="0" applyFont="1" applyAlignment="1">
      <alignment horizontal="center"/>
    </xf>
    <xf numFmtId="0" fontId="13" fillId="0" borderId="1" xfId="0" applyFont="1" applyBorder="1" applyAlignment="1">
      <alignment horizontal="center" vertical="top" wrapText="1"/>
    </xf>
    <xf numFmtId="0" fontId="27" fillId="0" borderId="1" xfId="0" applyFont="1" applyBorder="1" applyAlignment="1">
      <alignment vertical="top"/>
    </xf>
    <xf numFmtId="0" fontId="13" fillId="0" borderId="5" xfId="5" applyFont="1" applyBorder="1" applyAlignment="1">
      <alignment horizontal="center" vertical="top" wrapText="1"/>
    </xf>
    <xf numFmtId="0" fontId="0" fillId="0" borderId="9" xfId="0" applyBorder="1" applyAlignment="1">
      <alignment horizontal="center" vertical="top"/>
    </xf>
    <xf numFmtId="0" fontId="0" fillId="0" borderId="6" xfId="0" applyBorder="1" applyAlignment="1">
      <alignment horizontal="center" vertical="top"/>
    </xf>
    <xf numFmtId="0" fontId="11" fillId="0" borderId="0" xfId="0" applyFont="1" applyAlignment="1">
      <alignment horizontal="right"/>
    </xf>
    <xf numFmtId="0" fontId="11" fillId="0" borderId="0" xfId="1" applyFont="1" applyAlignment="1">
      <alignment horizontal="right"/>
    </xf>
    <xf numFmtId="0" fontId="11" fillId="2" borderId="0" xfId="1" applyFont="1" applyFill="1" applyAlignment="1">
      <alignment horizontal="right"/>
    </xf>
    <xf numFmtId="0" fontId="0" fillId="2" borderId="0" xfId="0" applyFill="1"/>
    <xf numFmtId="0" fontId="13" fillId="0" borderId="2" xfId="1" applyFont="1" applyBorder="1" applyAlignment="1">
      <alignment horizontal="center" vertical="top" wrapText="1"/>
    </xf>
    <xf numFmtId="0" fontId="13" fillId="0" borderId="4" xfId="1" applyFont="1" applyBorder="1" applyAlignment="1">
      <alignment horizontal="center" vertical="top" wrapText="1"/>
    </xf>
    <xf numFmtId="0" fontId="13" fillId="0" borderId="2" xfId="1" applyFont="1" applyBorder="1" applyAlignment="1">
      <alignment horizontal="center" vertical="top"/>
    </xf>
    <xf numFmtId="0" fontId="13" fillId="0" borderId="4" xfId="1" applyFont="1" applyBorder="1" applyAlignment="1">
      <alignment horizontal="center" vertical="top"/>
    </xf>
    <xf numFmtId="0" fontId="13" fillId="0" borderId="2" xfId="8" applyFont="1" applyBorder="1" applyAlignment="1">
      <alignment horizontal="center" vertical="top" wrapText="1"/>
    </xf>
    <xf numFmtId="0" fontId="13" fillId="0" borderId="7" xfId="8" applyFont="1" applyBorder="1" applyAlignment="1">
      <alignment horizontal="center" vertical="top" wrapText="1"/>
    </xf>
    <xf numFmtId="0" fontId="13" fillId="0" borderId="4" xfId="8" applyFont="1" applyBorder="1" applyAlignment="1">
      <alignment horizontal="center" vertical="top" wrapText="1"/>
    </xf>
    <xf numFmtId="0" fontId="13" fillId="0" borderId="2" xfId="8" applyFont="1" applyBorder="1" applyAlignment="1">
      <alignment horizontal="center" vertical="top"/>
    </xf>
    <xf numFmtId="0" fontId="13" fillId="0" borderId="7" xfId="8" applyFont="1" applyBorder="1" applyAlignment="1">
      <alignment horizontal="center" vertical="top"/>
    </xf>
    <xf numFmtId="0" fontId="13" fillId="0" borderId="4" xfId="8" applyFont="1" applyBorder="1" applyAlignment="1">
      <alignment horizontal="center" vertical="top"/>
    </xf>
    <xf numFmtId="0" fontId="13" fillId="0" borderId="0" xfId="8" applyFont="1" applyAlignment="1">
      <alignment horizontal="center"/>
    </xf>
    <xf numFmtId="0" fontId="11" fillId="0" borderId="0" xfId="8" applyFont="1"/>
    <xf numFmtId="0" fontId="13" fillId="0" borderId="5" xfId="8" applyFont="1" applyBorder="1" applyAlignment="1">
      <alignment horizontal="center" vertical="center"/>
    </xf>
    <xf numFmtId="0" fontId="0" fillId="0" borderId="9" xfId="0" applyBorder="1" applyAlignment="1">
      <alignment horizontal="center"/>
    </xf>
    <xf numFmtId="0" fontId="0" fillId="0" borderId="6" xfId="0" applyBorder="1" applyAlignment="1">
      <alignment horizontal="center"/>
    </xf>
    <xf numFmtId="0" fontId="13" fillId="0" borderId="8" xfId="8" applyFont="1" applyBorder="1" applyAlignment="1">
      <alignment horizontal="center" vertical="center"/>
    </xf>
    <xf numFmtId="0" fontId="0" fillId="0" borderId="0" xfId="0" applyAlignment="1">
      <alignment horizontal="center"/>
    </xf>
    <xf numFmtId="0" fontId="0" fillId="0" borderId="10" xfId="0" applyBorder="1" applyAlignment="1">
      <alignment horizontal="center"/>
    </xf>
    <xf numFmtId="0" fontId="13" fillId="2" borderId="14" xfId="35" applyFont="1" applyFill="1" applyBorder="1" applyAlignment="1">
      <alignment horizontal="left"/>
    </xf>
    <xf numFmtId="0" fontId="13" fillId="2" borderId="15" xfId="35" applyFont="1" applyFill="1" applyBorder="1" applyAlignment="1">
      <alignment horizontal="left"/>
    </xf>
    <xf numFmtId="0" fontId="13" fillId="2" borderId="3" xfId="35" applyFont="1" applyFill="1" applyBorder="1" applyAlignment="1">
      <alignment horizontal="left"/>
    </xf>
    <xf numFmtId="0" fontId="30" fillId="0" borderId="0" xfId="1" applyFont="1" applyAlignment="1">
      <alignment horizontal="center" vertical="top" wrapText="1"/>
    </xf>
    <xf numFmtId="0" fontId="31" fillId="0" borderId="0" xfId="1" applyFont="1" applyAlignment="1">
      <alignment horizontal="center" vertical="top" wrapText="1"/>
    </xf>
    <xf numFmtId="0" fontId="30" fillId="0" borderId="2" xfId="1" applyFont="1" applyBorder="1" applyAlignment="1">
      <alignment horizontal="center" vertical="top" wrapText="1"/>
    </xf>
    <xf numFmtId="0" fontId="30" fillId="0" borderId="4" xfId="1" applyFont="1" applyBorder="1" applyAlignment="1">
      <alignment horizontal="center" vertical="top" wrapText="1"/>
    </xf>
    <xf numFmtId="0" fontId="30" fillId="0" borderId="1" xfId="1" applyFont="1" applyBorder="1" applyAlignment="1">
      <alignment horizontal="center" vertical="top" wrapText="1"/>
    </xf>
    <xf numFmtId="0" fontId="30" fillId="0" borderId="11" xfId="1" applyFont="1" applyBorder="1" applyAlignment="1">
      <alignment horizontal="center" vertical="top" wrapText="1"/>
    </xf>
    <xf numFmtId="0" fontId="30" fillId="0" borderId="12" xfId="1" applyFont="1" applyBorder="1" applyAlignment="1">
      <alignment horizontal="center" vertical="top" wrapText="1"/>
    </xf>
    <xf numFmtId="0" fontId="15" fillId="0" borderId="13" xfId="1" applyBorder="1" applyAlignment="1">
      <alignment horizontal="center" vertical="top" wrapText="1"/>
    </xf>
  </cellXfs>
  <cellStyles count="37">
    <cellStyle name="Обычный" xfId="0" builtinId="0"/>
    <cellStyle name="Обычный 2" xfId="1" xr:uid="{00000000-0005-0000-0000-000001000000}"/>
    <cellStyle name="Обычный 2 3 4 2 2 2 2 2 2 2" xfId="36" xr:uid="{00000000-0005-0000-0000-000002000000}"/>
    <cellStyle name="Обычный 2 4" xfId="6" xr:uid="{00000000-0005-0000-0000-000003000000}"/>
    <cellStyle name="Обычный 2 4 2" xfId="16" xr:uid="{00000000-0005-0000-0000-000004000000}"/>
    <cellStyle name="Обычный 2 4 2 2" xfId="29" xr:uid="{00000000-0005-0000-0000-000005000000}"/>
    <cellStyle name="Обычный 2 4 2 2 5 2 2" xfId="13" xr:uid="{00000000-0005-0000-0000-000006000000}"/>
    <cellStyle name="Обычный 2 4 2 2 5 2 2 2" xfId="19" xr:uid="{00000000-0005-0000-0000-000007000000}"/>
    <cellStyle name="Обычный 2 4 2 2 5 2 2 2 2" xfId="31" xr:uid="{00000000-0005-0000-0000-000008000000}"/>
    <cellStyle name="Обычный 2 4 2 2 5 2 2 2 2 2" xfId="32" xr:uid="{00000000-0005-0000-0000-000009000000}"/>
    <cellStyle name="Обычный 2 4 2 2 5 2 2 2 2 3" xfId="35" xr:uid="{00000000-0005-0000-0000-00000A000000}"/>
    <cellStyle name="Обычный 2 4 2 2 5 2 2 3" xfId="20" xr:uid="{00000000-0005-0000-0000-00000B000000}"/>
    <cellStyle name="Обычный 2 4 3" xfId="21" xr:uid="{00000000-0005-0000-0000-00000C000000}"/>
    <cellStyle name="Обычный 2 4 4" xfId="22" xr:uid="{00000000-0005-0000-0000-00000D000000}"/>
    <cellStyle name="Обычный 2 5" xfId="14" xr:uid="{00000000-0005-0000-0000-00000E000000}"/>
    <cellStyle name="Обычный 3" xfId="5" xr:uid="{00000000-0005-0000-0000-00000F000000}"/>
    <cellStyle name="Обычный 3 2" xfId="12" xr:uid="{00000000-0005-0000-0000-000010000000}"/>
    <cellStyle name="Обычный 3 2 2" xfId="23" xr:uid="{00000000-0005-0000-0000-000011000000}"/>
    <cellStyle name="Обычный 3 2 3" xfId="24" xr:uid="{00000000-0005-0000-0000-000012000000}"/>
    <cellStyle name="Обычный 3 3" xfId="25" xr:uid="{00000000-0005-0000-0000-000013000000}"/>
    <cellStyle name="Обычный 4" xfId="2" xr:uid="{00000000-0005-0000-0000-000014000000}"/>
    <cellStyle name="Обычный 4 2" xfId="26" xr:uid="{00000000-0005-0000-0000-000015000000}"/>
    <cellStyle name="Обычный 5" xfId="7" xr:uid="{00000000-0005-0000-0000-000016000000}"/>
    <cellStyle name="Обычный 5 2" xfId="8" xr:uid="{00000000-0005-0000-0000-000017000000}"/>
    <cellStyle name="Обычный 6" xfId="11" xr:uid="{00000000-0005-0000-0000-000018000000}"/>
    <cellStyle name="Обычный 6 2" xfId="17" xr:uid="{00000000-0005-0000-0000-000019000000}"/>
    <cellStyle name="Обычный 6 3" xfId="27" xr:uid="{00000000-0005-0000-0000-00001A000000}"/>
    <cellStyle name="Обычный 7" xfId="15" xr:uid="{00000000-0005-0000-0000-00001B000000}"/>
    <cellStyle name="Обычный 7 2" xfId="28" xr:uid="{00000000-0005-0000-0000-00001C000000}"/>
    <cellStyle name="Обычный 8" xfId="18" xr:uid="{00000000-0005-0000-0000-00001D000000}"/>
    <cellStyle name="Обычный 8 2" xfId="30" xr:uid="{00000000-0005-0000-0000-00001E000000}"/>
    <cellStyle name="Обычный 8 2 2" xfId="33" xr:uid="{00000000-0005-0000-0000-00001F000000}"/>
    <cellStyle name="Обычный 8 2 3" xfId="34" xr:uid="{00000000-0005-0000-0000-000020000000}"/>
    <cellStyle name="Финансовый 2" xfId="3" xr:uid="{00000000-0005-0000-0000-000021000000}"/>
    <cellStyle name="Финансовый 2 2" xfId="9" xr:uid="{00000000-0005-0000-0000-000022000000}"/>
    <cellStyle name="Финансовый 3" xfId="4" xr:uid="{00000000-0005-0000-0000-000023000000}"/>
    <cellStyle name="Финансовый 3 2" xfId="10" xr:uid="{00000000-0005-0000-0000-000024000000}"/>
  </cellStyles>
  <dxfs count="0"/>
  <tableStyles count="0" defaultTableStyle="TableStyleMedium9"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G34"/>
  <sheetViews>
    <sheetView topLeftCell="A13" workbookViewId="0">
      <selection activeCell="J21" sqref="J21"/>
    </sheetView>
  </sheetViews>
  <sheetFormatPr defaultColWidth="9.140625" defaultRowHeight="15" x14ac:dyDescent="0.2"/>
  <cols>
    <col min="1" max="1" width="28.140625" style="2" customWidth="1"/>
    <col min="2" max="2" width="51.140625" style="2" customWidth="1"/>
    <col min="3" max="3" width="14.5703125" style="2" customWidth="1"/>
    <col min="4" max="4" width="15" style="2" customWidth="1"/>
    <col min="5" max="5" width="15.42578125" style="2" customWidth="1"/>
    <col min="6" max="16384" width="9.140625" style="2"/>
  </cols>
  <sheetData>
    <row r="1" spans="1:6" ht="15.75" x14ac:dyDescent="0.25">
      <c r="A1" s="1"/>
      <c r="B1" s="1"/>
      <c r="C1" s="52"/>
      <c r="D1" s="195" t="s">
        <v>0</v>
      </c>
      <c r="E1" s="195"/>
    </row>
    <row r="2" spans="1:6" ht="15.75" x14ac:dyDescent="0.25">
      <c r="A2" s="1"/>
      <c r="B2" s="1"/>
      <c r="C2" s="195" t="s">
        <v>1</v>
      </c>
      <c r="D2" s="188"/>
      <c r="E2" s="188"/>
    </row>
    <row r="3" spans="1:6" ht="15.75" x14ac:dyDescent="0.25">
      <c r="A3" s="1"/>
      <c r="B3" s="1"/>
      <c r="C3" s="195" t="s">
        <v>2</v>
      </c>
      <c r="D3" s="188"/>
      <c r="E3" s="188"/>
    </row>
    <row r="4" spans="1:6" ht="15.75" x14ac:dyDescent="0.25">
      <c r="A4" s="1"/>
      <c r="B4" s="1"/>
      <c r="C4" s="195" t="s">
        <v>3</v>
      </c>
      <c r="D4" s="188"/>
      <c r="E4" s="188"/>
    </row>
    <row r="5" spans="1:6" ht="15.75" x14ac:dyDescent="0.25">
      <c r="A5" s="1"/>
      <c r="B5" s="1"/>
      <c r="C5" s="195" t="s">
        <v>4</v>
      </c>
      <c r="D5" s="188"/>
      <c r="E5" s="188"/>
    </row>
    <row r="6" spans="1:6" ht="15.75" x14ac:dyDescent="0.25">
      <c r="A6" s="1"/>
      <c r="B6" s="1"/>
      <c r="C6" s="195" t="s">
        <v>5</v>
      </c>
      <c r="D6" s="188"/>
      <c r="E6" s="188"/>
    </row>
    <row r="7" spans="1:6" ht="15.75" x14ac:dyDescent="0.25">
      <c r="A7" s="1"/>
      <c r="B7" s="1"/>
      <c r="C7" s="197" t="s">
        <v>187</v>
      </c>
      <c r="D7" s="198"/>
      <c r="E7" s="198"/>
    </row>
    <row r="8" spans="1:6" ht="15.75" x14ac:dyDescent="0.25">
      <c r="A8" s="1"/>
      <c r="B8" s="1"/>
      <c r="C8"/>
      <c r="D8" s="55"/>
      <c r="E8" s="55" t="s">
        <v>186</v>
      </c>
    </row>
    <row r="9" spans="1:6" ht="15.75" x14ac:dyDescent="0.25">
      <c r="A9" s="1"/>
      <c r="B9" s="1"/>
      <c r="C9"/>
      <c r="D9" s="196" t="s">
        <v>237</v>
      </c>
      <c r="E9" s="196"/>
    </row>
    <row r="10" spans="1:6" ht="15.75" x14ac:dyDescent="0.25">
      <c r="A10" s="1"/>
      <c r="B10"/>
      <c r="C10"/>
      <c r="D10"/>
      <c r="E10"/>
    </row>
    <row r="11" spans="1:6" ht="15.75" x14ac:dyDescent="0.25">
      <c r="A11" s="1"/>
      <c r="B11"/>
      <c r="C11"/>
      <c r="D11"/>
      <c r="E11"/>
    </row>
    <row r="12" spans="1:6" ht="15.75" x14ac:dyDescent="0.25">
      <c r="A12" s="1"/>
      <c r="B12"/>
      <c r="C12"/>
      <c r="D12"/>
      <c r="E12"/>
    </row>
    <row r="13" spans="1:6" ht="15.75" x14ac:dyDescent="0.25">
      <c r="A13" s="1"/>
      <c r="B13" s="1"/>
      <c r="C13" s="1"/>
      <c r="D13" s="1"/>
    </row>
    <row r="14" spans="1:6" ht="15.75" x14ac:dyDescent="0.25">
      <c r="A14" s="189" t="s">
        <v>6</v>
      </c>
      <c r="B14" s="189"/>
      <c r="C14" s="189"/>
      <c r="D14" s="189"/>
      <c r="E14" s="188"/>
    </row>
    <row r="15" spans="1:6" ht="15.75" x14ac:dyDescent="0.25">
      <c r="A15" s="187" t="s">
        <v>159</v>
      </c>
      <c r="B15" s="187"/>
      <c r="C15" s="187"/>
      <c r="D15" s="187"/>
      <c r="E15" s="188"/>
      <c r="F15" s="3"/>
    </row>
    <row r="16" spans="1:6" ht="15.75" x14ac:dyDescent="0.25">
      <c r="A16" s="187" t="s">
        <v>160</v>
      </c>
      <c r="B16" s="187"/>
      <c r="C16" s="187"/>
      <c r="D16" s="187"/>
      <c r="E16" s="188"/>
      <c r="F16" s="3"/>
    </row>
    <row r="17" spans="1:7" ht="15.75" x14ac:dyDescent="0.25">
      <c r="A17" s="189" t="s">
        <v>185</v>
      </c>
      <c r="B17" s="189"/>
      <c r="C17" s="189"/>
      <c r="D17" s="189"/>
      <c r="E17" s="188"/>
      <c r="F17" s="3"/>
    </row>
    <row r="18" spans="1:7" ht="15.75" x14ac:dyDescent="0.25">
      <c r="A18" s="1"/>
      <c r="B18" s="1"/>
      <c r="C18" s="1"/>
      <c r="D18" s="1"/>
    </row>
    <row r="19" spans="1:7" ht="15.75" x14ac:dyDescent="0.25">
      <c r="A19" s="1"/>
      <c r="B19" s="1"/>
      <c r="C19" s="1"/>
      <c r="D19" s="1"/>
    </row>
    <row r="20" spans="1:7" ht="15.75" x14ac:dyDescent="0.25">
      <c r="A20" s="1"/>
      <c r="B20" s="1"/>
      <c r="C20" s="1"/>
      <c r="D20" s="1"/>
    </row>
    <row r="21" spans="1:7" ht="52.5" customHeight="1" x14ac:dyDescent="0.2">
      <c r="A21" s="190" t="s">
        <v>161</v>
      </c>
      <c r="B21" s="190" t="s">
        <v>19</v>
      </c>
      <c r="C21" s="192" t="s">
        <v>184</v>
      </c>
      <c r="D21" s="193"/>
      <c r="E21" s="194"/>
    </row>
    <row r="22" spans="1:7" ht="20.25" customHeight="1" x14ac:dyDescent="0.2">
      <c r="A22" s="191"/>
      <c r="B22" s="191"/>
      <c r="C22" s="98" t="s">
        <v>182</v>
      </c>
      <c r="D22" s="53" t="s">
        <v>180</v>
      </c>
      <c r="E22" s="53" t="s">
        <v>181</v>
      </c>
    </row>
    <row r="23" spans="1:7" ht="15" customHeight="1" x14ac:dyDescent="0.25">
      <c r="A23" s="9">
        <v>1</v>
      </c>
      <c r="B23" s="9">
        <v>2</v>
      </c>
      <c r="C23" s="9">
        <v>3</v>
      </c>
      <c r="D23" s="9">
        <v>4</v>
      </c>
      <c r="E23" s="9">
        <v>5</v>
      </c>
    </row>
    <row r="24" spans="1:7" ht="31.5" x14ac:dyDescent="0.25">
      <c r="A24" s="4" t="s">
        <v>7</v>
      </c>
      <c r="B24" s="5" t="s">
        <v>8</v>
      </c>
      <c r="C24" s="85">
        <f>SUM(C25)</f>
        <v>4615.4431799999948</v>
      </c>
      <c r="D24" s="85">
        <f>SUM(D25)</f>
        <v>731.20999999999913</v>
      </c>
      <c r="E24" s="85">
        <f>SUM(E25)</f>
        <v>800.02999999999884</v>
      </c>
    </row>
    <row r="25" spans="1:7" ht="31.5" x14ac:dyDescent="0.25">
      <c r="A25" s="6" t="s">
        <v>9</v>
      </c>
      <c r="B25" s="7" t="s">
        <v>10</v>
      </c>
      <c r="C25" s="86">
        <f>SUM(C28+C26)</f>
        <v>4615.4431799999948</v>
      </c>
      <c r="D25" s="86">
        <f>SUM(D28+D26)</f>
        <v>731.20999999999913</v>
      </c>
      <c r="E25" s="86">
        <f>SUM(E28+E26)</f>
        <v>800.02999999999884</v>
      </c>
    </row>
    <row r="26" spans="1:7" ht="31.5" customHeight="1" x14ac:dyDescent="0.25">
      <c r="A26" s="4" t="s">
        <v>11</v>
      </c>
      <c r="B26" s="5" t="s">
        <v>12</v>
      </c>
      <c r="C26" s="85">
        <f>SUM(C27)</f>
        <v>-48067.891560000004</v>
      </c>
      <c r="D26" s="85">
        <f>SUM(D27)</f>
        <v>-19519.447560000001</v>
      </c>
      <c r="E26" s="85">
        <f>SUM(E27)</f>
        <v>-21294.08455</v>
      </c>
    </row>
    <row r="27" spans="1:7" ht="33.75" customHeight="1" x14ac:dyDescent="0.25">
      <c r="A27" s="6" t="s">
        <v>13</v>
      </c>
      <c r="B27" s="7" t="s">
        <v>14</v>
      </c>
      <c r="C27" s="87">
        <f>-'Прил2 доходы'!C76</f>
        <v>-48067.891560000004</v>
      </c>
      <c r="D27" s="87">
        <f>-'Прил2 доходы'!D76</f>
        <v>-19519.447560000001</v>
      </c>
      <c r="E27" s="87">
        <f>-'Прил2 доходы'!E76</f>
        <v>-21294.08455</v>
      </c>
    </row>
    <row r="28" spans="1:7" ht="36" customHeight="1" x14ac:dyDescent="0.25">
      <c r="A28" s="4" t="s">
        <v>15</v>
      </c>
      <c r="B28" s="5" t="s">
        <v>16</v>
      </c>
      <c r="C28" s="85">
        <f>SUM(C29)</f>
        <v>52683.334739999998</v>
      </c>
      <c r="D28" s="85">
        <f>SUM(D29)</f>
        <v>20250.65756</v>
      </c>
      <c r="E28" s="85">
        <f>SUM(E29)</f>
        <v>22094.114549999998</v>
      </c>
    </row>
    <row r="29" spans="1:7" ht="33" customHeight="1" x14ac:dyDescent="0.25">
      <c r="A29" s="6" t="s">
        <v>17</v>
      </c>
      <c r="B29" s="7" t="s">
        <v>18</v>
      </c>
      <c r="C29" s="94">
        <v>52683.334739999998</v>
      </c>
      <c r="D29" s="94">
        <v>20250.65756</v>
      </c>
      <c r="E29" s="94">
        <v>22094.114549999998</v>
      </c>
      <c r="G29" s="8"/>
    </row>
    <row r="30" spans="1:7" ht="15.75" x14ac:dyDescent="0.25">
      <c r="A30" s="1"/>
      <c r="B30" s="1"/>
      <c r="C30" s="1"/>
      <c r="D30" s="1"/>
    </row>
    <row r="31" spans="1:7" ht="15.75" x14ac:dyDescent="0.25">
      <c r="A31" s="1"/>
      <c r="B31" s="1"/>
      <c r="C31" s="1"/>
      <c r="D31" s="1"/>
    </row>
    <row r="32" spans="1:7" ht="15.75" x14ac:dyDescent="0.25">
      <c r="A32" s="1"/>
      <c r="B32" s="1"/>
      <c r="C32" s="1"/>
      <c r="D32" s="1"/>
    </row>
    <row r="33" spans="1:4" ht="15.75" x14ac:dyDescent="0.25">
      <c r="A33" s="1"/>
      <c r="B33" s="1"/>
      <c r="C33" s="1"/>
      <c r="D33" s="1"/>
    </row>
    <row r="34" spans="1:4" ht="15.75" x14ac:dyDescent="0.25">
      <c r="A34" s="1"/>
      <c r="B34" s="1"/>
      <c r="C34" s="1"/>
      <c r="D34" s="1"/>
    </row>
  </sheetData>
  <mergeCells count="15">
    <mergeCell ref="D1:E1"/>
    <mergeCell ref="D9:E9"/>
    <mergeCell ref="C2:E2"/>
    <mergeCell ref="C3:E3"/>
    <mergeCell ref="C4:E4"/>
    <mergeCell ref="C5:E5"/>
    <mergeCell ref="C6:E6"/>
    <mergeCell ref="C7:E7"/>
    <mergeCell ref="A15:E15"/>
    <mergeCell ref="A14:E14"/>
    <mergeCell ref="A16:E16"/>
    <mergeCell ref="A17:E17"/>
    <mergeCell ref="A21:A22"/>
    <mergeCell ref="B21:B22"/>
    <mergeCell ref="C21:E21"/>
  </mergeCells>
  <pageMargins left="1.1811023622047245" right="0.39370078740157483" top="0.78740157480314965" bottom="0.78740157480314965" header="0.51181102362204722" footer="0.51181102362204722"/>
  <pageSetup paperSize="9" scale="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87"/>
  <sheetViews>
    <sheetView workbookViewId="0">
      <selection activeCell="K17" sqref="K17"/>
    </sheetView>
  </sheetViews>
  <sheetFormatPr defaultRowHeight="12.75" x14ac:dyDescent="0.2"/>
  <cols>
    <col min="1" max="1" width="28.85546875" customWidth="1"/>
    <col min="2" max="2" width="54.85546875" customWidth="1"/>
    <col min="3" max="3" width="15.85546875" customWidth="1"/>
    <col min="4" max="4" width="14.7109375" style="23" customWidth="1"/>
    <col min="5" max="5" width="14.7109375" customWidth="1"/>
    <col min="8" max="8" width="11.5703125" bestFit="1" customWidth="1"/>
  </cols>
  <sheetData>
    <row r="1" spans="1:5" ht="15.75" x14ac:dyDescent="0.25">
      <c r="A1" s="1"/>
      <c r="B1" s="1"/>
      <c r="C1" s="52"/>
      <c r="D1" s="195" t="s">
        <v>210</v>
      </c>
      <c r="E1" s="195"/>
    </row>
    <row r="2" spans="1:5" ht="15.75" x14ac:dyDescent="0.25">
      <c r="A2" s="1"/>
      <c r="B2" s="1"/>
      <c r="C2" s="195" t="s">
        <v>1</v>
      </c>
      <c r="D2" s="188"/>
      <c r="E2" s="188"/>
    </row>
    <row r="3" spans="1:5" ht="15.75" x14ac:dyDescent="0.25">
      <c r="A3" s="1"/>
      <c r="B3" s="1"/>
      <c r="C3" s="195" t="s">
        <v>2</v>
      </c>
      <c r="D3" s="188"/>
      <c r="E3" s="188"/>
    </row>
    <row r="4" spans="1:5" ht="15.75" x14ac:dyDescent="0.25">
      <c r="A4" s="1"/>
      <c r="B4" s="1"/>
      <c r="C4" s="195" t="s">
        <v>3</v>
      </c>
      <c r="D4" s="188"/>
      <c r="E4" s="188"/>
    </row>
    <row r="5" spans="1:5" ht="15.75" x14ac:dyDescent="0.25">
      <c r="A5" s="1"/>
      <c r="B5" s="1"/>
      <c r="C5" s="195" t="s">
        <v>4</v>
      </c>
      <c r="D5" s="188"/>
      <c r="E5" s="188"/>
    </row>
    <row r="6" spans="1:5" ht="15.75" x14ac:dyDescent="0.25">
      <c r="A6" s="1"/>
      <c r="B6" s="1"/>
      <c r="C6" s="195" t="s">
        <v>5</v>
      </c>
      <c r="D6" s="188"/>
      <c r="E6" s="188"/>
    </row>
    <row r="7" spans="1:5" ht="15.75" x14ac:dyDescent="0.25">
      <c r="A7" s="1"/>
      <c r="B7" s="1"/>
      <c r="C7" s="197" t="s">
        <v>187</v>
      </c>
      <c r="D7" s="198"/>
      <c r="E7" s="198"/>
    </row>
    <row r="8" spans="1:5" ht="15.75" x14ac:dyDescent="0.25">
      <c r="A8" s="1"/>
      <c r="B8" s="1"/>
      <c r="D8" s="55"/>
      <c r="E8" s="55" t="s">
        <v>186</v>
      </c>
    </row>
    <row r="9" spans="1:5" ht="15.75" x14ac:dyDescent="0.25">
      <c r="A9" s="1"/>
      <c r="B9" s="1"/>
      <c r="D9" s="196" t="s">
        <v>238</v>
      </c>
      <c r="E9" s="196"/>
    </row>
    <row r="10" spans="1:5" ht="15.75" x14ac:dyDescent="0.25">
      <c r="A10" s="1"/>
      <c r="B10" s="52"/>
      <c r="C10" s="52"/>
      <c r="D10"/>
    </row>
    <row r="11" spans="1:5" ht="15.75" x14ac:dyDescent="0.25">
      <c r="A11" s="1"/>
      <c r="B11" s="52"/>
      <c r="C11" s="52"/>
      <c r="D11" s="52"/>
    </row>
    <row r="12" spans="1:5" ht="15.75" x14ac:dyDescent="0.25">
      <c r="A12" s="189" t="s">
        <v>21</v>
      </c>
      <c r="B12" s="189"/>
      <c r="C12" s="189"/>
      <c r="D12" s="189"/>
      <c r="E12" s="189"/>
    </row>
    <row r="13" spans="1:5" ht="15.75" x14ac:dyDescent="0.25">
      <c r="A13" s="189" t="s">
        <v>22</v>
      </c>
      <c r="B13" s="189"/>
      <c r="C13" s="189"/>
      <c r="D13" s="189"/>
      <c r="E13" s="189"/>
    </row>
    <row r="14" spans="1:5" ht="15.75" x14ac:dyDescent="0.25">
      <c r="A14" s="189" t="s">
        <v>23</v>
      </c>
      <c r="B14" s="189"/>
      <c r="C14" s="189"/>
      <c r="D14" s="189"/>
      <c r="E14" s="189"/>
    </row>
    <row r="15" spans="1:5" ht="15.75" x14ac:dyDescent="0.25">
      <c r="A15" s="189" t="s">
        <v>183</v>
      </c>
      <c r="B15" s="189"/>
      <c r="C15" s="189"/>
      <c r="D15" s="189"/>
      <c r="E15" s="189"/>
    </row>
    <row r="16" spans="1:5" ht="15.75" x14ac:dyDescent="0.25">
      <c r="A16" s="10"/>
      <c r="B16" s="10"/>
      <c r="C16" s="10"/>
      <c r="D16" s="10"/>
    </row>
    <row r="17" spans="1:8" ht="36.75" customHeight="1" x14ac:dyDescent="0.2">
      <c r="A17" s="199" t="s">
        <v>24</v>
      </c>
      <c r="B17" s="201" t="s">
        <v>25</v>
      </c>
      <c r="C17" s="192" t="s">
        <v>184</v>
      </c>
      <c r="D17" s="193"/>
      <c r="E17" s="194"/>
    </row>
    <row r="18" spans="1:8" ht="15" customHeight="1" x14ac:dyDescent="0.2">
      <c r="A18" s="200"/>
      <c r="B18" s="202"/>
      <c r="C18" s="98" t="s">
        <v>182</v>
      </c>
      <c r="D18" s="53" t="s">
        <v>180</v>
      </c>
      <c r="E18" s="53" t="s">
        <v>181</v>
      </c>
    </row>
    <row r="19" spans="1:8" ht="15.75" x14ac:dyDescent="0.25">
      <c r="A19" s="9">
        <v>1</v>
      </c>
      <c r="B19" s="9">
        <v>2</v>
      </c>
      <c r="C19" s="9">
        <v>3</v>
      </c>
      <c r="D19" s="9">
        <v>4</v>
      </c>
      <c r="E19" s="9">
        <v>5</v>
      </c>
    </row>
    <row r="20" spans="1:8" ht="15.75" x14ac:dyDescent="0.25">
      <c r="A20" s="4" t="s">
        <v>26</v>
      </c>
      <c r="B20" s="11" t="s">
        <v>27</v>
      </c>
      <c r="C20" s="75">
        <f>C21+C23+C27+C30+C38+C41+C45+C56+C63</f>
        <v>13276.576569999999</v>
      </c>
      <c r="D20" s="85">
        <f>D21+D23+D27+D30+D38+D41+D45+D56+D63</f>
        <v>12186.825700000001</v>
      </c>
      <c r="E20" s="85">
        <f>E21+E23+E27+E30+E38+E41+E45+E56+E63</f>
        <v>13333.911700000001</v>
      </c>
    </row>
    <row r="21" spans="1:8" ht="15.75" x14ac:dyDescent="0.25">
      <c r="A21" s="4" t="s">
        <v>28</v>
      </c>
      <c r="B21" s="11" t="s">
        <v>29</v>
      </c>
      <c r="C21" s="75">
        <f>SUM(C22)</f>
        <v>2073</v>
      </c>
      <c r="D21" s="85">
        <f>SUM(D22)</f>
        <v>1941.3</v>
      </c>
      <c r="E21" s="85">
        <f>SUM(E22)</f>
        <v>2067.5</v>
      </c>
    </row>
    <row r="22" spans="1:8" ht="15.75" x14ac:dyDescent="0.25">
      <c r="A22" s="6" t="s">
        <v>30</v>
      </c>
      <c r="B22" s="70" t="s">
        <v>31</v>
      </c>
      <c r="C22" s="76">
        <f>1826.2+66.2+180.6</f>
        <v>2073</v>
      </c>
      <c r="D22" s="86">
        <v>1941.3</v>
      </c>
      <c r="E22" s="86">
        <v>2067.5</v>
      </c>
    </row>
    <row r="23" spans="1:8" ht="33" customHeight="1" x14ac:dyDescent="0.25">
      <c r="A23" s="17" t="s">
        <v>32</v>
      </c>
      <c r="B23" s="18" t="s">
        <v>33</v>
      </c>
      <c r="C23" s="77">
        <f>C24</f>
        <v>1794.51</v>
      </c>
      <c r="D23" s="88">
        <f>D24</f>
        <v>1866.29</v>
      </c>
      <c r="E23" s="88">
        <f>E24</f>
        <v>1940.94</v>
      </c>
      <c r="H23" s="99"/>
    </row>
    <row r="24" spans="1:8" ht="41.25" customHeight="1" x14ac:dyDescent="0.25">
      <c r="A24" s="20" t="s">
        <v>34</v>
      </c>
      <c r="B24" s="16" t="s">
        <v>35</v>
      </c>
      <c r="C24" s="78">
        <v>1794.51</v>
      </c>
      <c r="D24" s="86">
        <f>1866.29</f>
        <v>1866.29</v>
      </c>
      <c r="E24" s="86">
        <v>1940.94</v>
      </c>
      <c r="H24" s="99"/>
    </row>
    <row r="25" spans="1:8" s="32" customFormat="1" ht="99.75" hidden="1" customHeight="1" x14ac:dyDescent="0.25">
      <c r="A25" s="34" t="s">
        <v>36</v>
      </c>
      <c r="B25" s="35" t="s">
        <v>37</v>
      </c>
      <c r="C25" s="79">
        <f>C26</f>
        <v>0</v>
      </c>
      <c r="D25" s="89">
        <f>D26</f>
        <v>0</v>
      </c>
      <c r="E25" s="89">
        <f>E26</f>
        <v>0</v>
      </c>
      <c r="H25" s="33"/>
    </row>
    <row r="26" spans="1:8" ht="144.75" hidden="1" customHeight="1" x14ac:dyDescent="0.25">
      <c r="A26" s="36" t="s">
        <v>147</v>
      </c>
      <c r="B26" s="37" t="s">
        <v>166</v>
      </c>
      <c r="C26" s="80"/>
      <c r="D26" s="90"/>
      <c r="E26" s="90"/>
      <c r="H26" s="14"/>
    </row>
    <row r="27" spans="1:8" s="15" customFormat="1" ht="15.75" hidden="1" customHeight="1" x14ac:dyDescent="0.25">
      <c r="A27" s="38" t="s">
        <v>38</v>
      </c>
      <c r="B27" s="39" t="s">
        <v>39</v>
      </c>
      <c r="C27" s="81">
        <f t="shared" ref="C27:E28" si="0">SUM(C28)</f>
        <v>0</v>
      </c>
      <c r="D27" s="91">
        <f t="shared" si="0"/>
        <v>0</v>
      </c>
      <c r="E27" s="91">
        <f t="shared" si="0"/>
        <v>0</v>
      </c>
    </row>
    <row r="28" spans="1:8" s="15" customFormat="1" ht="15.75" hidden="1" customHeight="1" x14ac:dyDescent="0.25">
      <c r="A28" s="40" t="s">
        <v>40</v>
      </c>
      <c r="B28" s="41" t="s">
        <v>41</v>
      </c>
      <c r="C28" s="82">
        <f t="shared" si="0"/>
        <v>0</v>
      </c>
      <c r="D28" s="92">
        <f t="shared" si="0"/>
        <v>0</v>
      </c>
      <c r="E28" s="92">
        <f t="shared" si="0"/>
        <v>0</v>
      </c>
    </row>
    <row r="29" spans="1:8" s="15" customFormat="1" ht="15.75" hidden="1" customHeight="1" x14ac:dyDescent="0.25">
      <c r="A29" s="40" t="s">
        <v>42</v>
      </c>
      <c r="B29" s="41" t="s">
        <v>41</v>
      </c>
      <c r="C29" s="82"/>
      <c r="D29" s="92"/>
      <c r="E29" s="92"/>
    </row>
    <row r="30" spans="1:8" ht="15.75" x14ac:dyDescent="0.25">
      <c r="A30" s="4" t="s">
        <v>43</v>
      </c>
      <c r="B30" s="13" t="s">
        <v>44</v>
      </c>
      <c r="C30" s="75">
        <f>C31+C33</f>
        <v>7150</v>
      </c>
      <c r="D30" s="85">
        <f>D31+D33</f>
        <v>6580</v>
      </c>
      <c r="E30" s="93">
        <f>E31+E33</f>
        <v>6631</v>
      </c>
    </row>
    <row r="31" spans="1:8" ht="15.75" x14ac:dyDescent="0.25">
      <c r="A31" s="4" t="s">
        <v>45</v>
      </c>
      <c r="B31" s="13" t="s">
        <v>46</v>
      </c>
      <c r="C31" s="75">
        <f>SUM(C32)</f>
        <v>400</v>
      </c>
      <c r="D31" s="85">
        <f>SUM(D32)</f>
        <v>586</v>
      </c>
      <c r="E31" s="93">
        <f>SUM(E32)</f>
        <v>592</v>
      </c>
    </row>
    <row r="32" spans="1:8" ht="48" customHeight="1" x14ac:dyDescent="0.25">
      <c r="A32" s="6" t="s">
        <v>47</v>
      </c>
      <c r="B32" s="12" t="s">
        <v>48</v>
      </c>
      <c r="C32" s="76">
        <f>580+352-532</f>
        <v>400</v>
      </c>
      <c r="D32" s="86">
        <v>586</v>
      </c>
      <c r="E32" s="94">
        <v>592</v>
      </c>
    </row>
    <row r="33" spans="1:5" ht="15.75" x14ac:dyDescent="0.25">
      <c r="A33" s="4" t="s">
        <v>49</v>
      </c>
      <c r="B33" s="13" t="s">
        <v>50</v>
      </c>
      <c r="C33" s="75">
        <f>C34+C36</f>
        <v>6750</v>
      </c>
      <c r="D33" s="85">
        <f>D34+D36</f>
        <v>5994</v>
      </c>
      <c r="E33" s="93">
        <f>E34+E36</f>
        <v>6039</v>
      </c>
    </row>
    <row r="34" spans="1:5" ht="15.75" x14ac:dyDescent="0.25">
      <c r="A34" s="6" t="s">
        <v>51</v>
      </c>
      <c r="B34" s="13" t="s">
        <v>52</v>
      </c>
      <c r="C34" s="75">
        <f>C35</f>
        <v>2300</v>
      </c>
      <c r="D34" s="85">
        <f>D35</f>
        <v>2066</v>
      </c>
      <c r="E34" s="93">
        <f>E35</f>
        <v>2072</v>
      </c>
    </row>
    <row r="35" spans="1:5" ht="47.25" x14ac:dyDescent="0.25">
      <c r="A35" s="6" t="s">
        <v>53</v>
      </c>
      <c r="B35" s="16" t="s">
        <v>54</v>
      </c>
      <c r="C35" s="76">
        <f>2060+490-250</f>
        <v>2300</v>
      </c>
      <c r="D35" s="86">
        <v>2066</v>
      </c>
      <c r="E35" s="94">
        <v>2072</v>
      </c>
    </row>
    <row r="36" spans="1:5" ht="15.75" x14ac:dyDescent="0.25">
      <c r="A36" s="4" t="s">
        <v>55</v>
      </c>
      <c r="B36" s="13" t="s">
        <v>56</v>
      </c>
      <c r="C36" s="75">
        <f>C37</f>
        <v>4450</v>
      </c>
      <c r="D36" s="85">
        <f>D37</f>
        <v>3928</v>
      </c>
      <c r="E36" s="93">
        <f>E37</f>
        <v>3967</v>
      </c>
    </row>
    <row r="37" spans="1:5" ht="51.75" customHeight="1" x14ac:dyDescent="0.25">
      <c r="A37" s="6" t="s">
        <v>57</v>
      </c>
      <c r="B37" s="16" t="s">
        <v>58</v>
      </c>
      <c r="C37" s="76">
        <f>3889+561</f>
        <v>4450</v>
      </c>
      <c r="D37" s="86">
        <v>3928</v>
      </c>
      <c r="E37" s="94">
        <v>3967</v>
      </c>
    </row>
    <row r="38" spans="1:5" ht="15.75" x14ac:dyDescent="0.25">
      <c r="A38" s="4" t="s">
        <v>59</v>
      </c>
      <c r="B38" s="13" t="s">
        <v>60</v>
      </c>
      <c r="C38" s="75">
        <f t="shared" ref="C38:E39" si="1">C39</f>
        <v>0</v>
      </c>
      <c r="D38" s="85">
        <f t="shared" si="1"/>
        <v>0.6</v>
      </c>
      <c r="E38" s="93">
        <f t="shared" si="1"/>
        <v>0.6</v>
      </c>
    </row>
    <row r="39" spans="1:5" ht="63" x14ac:dyDescent="0.25">
      <c r="A39" s="4" t="s">
        <v>61</v>
      </c>
      <c r="B39" s="13" t="s">
        <v>62</v>
      </c>
      <c r="C39" s="75">
        <f t="shared" si="1"/>
        <v>0</v>
      </c>
      <c r="D39" s="85">
        <f t="shared" si="1"/>
        <v>0.6</v>
      </c>
      <c r="E39" s="93">
        <f t="shared" si="1"/>
        <v>0.6</v>
      </c>
    </row>
    <row r="40" spans="1:5" ht="92.25" customHeight="1" x14ac:dyDescent="0.25">
      <c r="A40" s="6" t="s">
        <v>63</v>
      </c>
      <c r="B40" s="12" t="s">
        <v>64</v>
      </c>
      <c r="C40" s="76">
        <f>0.6-0.6</f>
        <v>0</v>
      </c>
      <c r="D40" s="86">
        <v>0.6</v>
      </c>
      <c r="E40" s="86">
        <v>0.6</v>
      </c>
    </row>
    <row r="41" spans="1:5" ht="15.75" hidden="1" customHeight="1" x14ac:dyDescent="0.25">
      <c r="A41" s="46" t="s">
        <v>65</v>
      </c>
      <c r="B41" s="50" t="s">
        <v>66</v>
      </c>
      <c r="C41" s="83">
        <f t="shared" ref="C41:D43" si="2">C42</f>
        <v>0</v>
      </c>
      <c r="D41" s="95">
        <f t="shared" si="2"/>
        <v>0</v>
      </c>
      <c r="E41" s="95">
        <f t="shared" ref="E41:E43" si="3">E42</f>
        <v>0</v>
      </c>
    </row>
    <row r="42" spans="1:5" ht="15.75" hidden="1" customHeight="1" x14ac:dyDescent="0.25">
      <c r="A42" s="46" t="s">
        <v>67</v>
      </c>
      <c r="B42" s="50" t="s">
        <v>44</v>
      </c>
      <c r="C42" s="83">
        <f t="shared" si="2"/>
        <v>0</v>
      </c>
      <c r="D42" s="95">
        <f t="shared" si="2"/>
        <v>0</v>
      </c>
      <c r="E42" s="95">
        <f t="shared" si="3"/>
        <v>0</v>
      </c>
    </row>
    <row r="43" spans="1:5" ht="15.75" hidden="1" customHeight="1" x14ac:dyDescent="0.25">
      <c r="A43" s="46" t="s">
        <v>68</v>
      </c>
      <c r="B43" s="50" t="s">
        <v>69</v>
      </c>
      <c r="C43" s="83">
        <f t="shared" si="2"/>
        <v>0</v>
      </c>
      <c r="D43" s="95">
        <f t="shared" si="2"/>
        <v>0</v>
      </c>
      <c r="E43" s="95">
        <f t="shared" si="3"/>
        <v>0</v>
      </c>
    </row>
    <row r="44" spans="1:5" ht="15.75" hidden="1" customHeight="1" x14ac:dyDescent="0.25">
      <c r="A44" s="48" t="s">
        <v>70</v>
      </c>
      <c r="B44" s="51" t="s">
        <v>71</v>
      </c>
      <c r="C44" s="84"/>
      <c r="D44" s="96">
        <v>0</v>
      </c>
      <c r="E44" s="96">
        <v>0</v>
      </c>
    </row>
    <row r="45" spans="1:5" ht="47.25" x14ac:dyDescent="0.25">
      <c r="A45" s="4" t="s">
        <v>72</v>
      </c>
      <c r="B45" s="13" t="s">
        <v>73</v>
      </c>
      <c r="C45" s="75">
        <f>SUM(C46+C53)</f>
        <v>2254.5856999999996</v>
      </c>
      <c r="D45" s="85">
        <f>SUM(D46+D53)</f>
        <v>1798.6356999999998</v>
      </c>
      <c r="E45" s="93">
        <f>SUM(E46+E53)</f>
        <v>2693.8716999999997</v>
      </c>
    </row>
    <row r="46" spans="1:5" ht="112.5" customHeight="1" x14ac:dyDescent="0.25">
      <c r="A46" s="4" t="s">
        <v>74</v>
      </c>
      <c r="B46" s="13" t="s">
        <v>75</v>
      </c>
      <c r="C46" s="75">
        <f>C49+C47</f>
        <v>1954.5856999999999</v>
      </c>
      <c r="D46" s="85">
        <f>D49+D47</f>
        <v>1609.5856999999999</v>
      </c>
      <c r="E46" s="85">
        <f>E49+E47</f>
        <v>2509.6656999999996</v>
      </c>
    </row>
    <row r="47" spans="1:5" ht="112.5" customHeight="1" x14ac:dyDescent="0.25">
      <c r="A47" s="4" t="s">
        <v>173</v>
      </c>
      <c r="B47" s="13" t="s">
        <v>174</v>
      </c>
      <c r="C47" s="75">
        <f>C48</f>
        <v>0.52746000000000004</v>
      </c>
      <c r="D47" s="85">
        <f>D48</f>
        <v>0.52746000000000004</v>
      </c>
      <c r="E47" s="93">
        <f>E48</f>
        <v>0.52746000000000004</v>
      </c>
    </row>
    <row r="48" spans="1:5" ht="112.5" customHeight="1" x14ac:dyDescent="0.25">
      <c r="A48" s="6" t="s">
        <v>175</v>
      </c>
      <c r="B48" s="12" t="s">
        <v>176</v>
      </c>
      <c r="C48" s="94">
        <v>0.52746000000000004</v>
      </c>
      <c r="D48" s="86">
        <v>0.52746000000000004</v>
      </c>
      <c r="E48" s="94">
        <v>0.52746000000000004</v>
      </c>
    </row>
    <row r="49" spans="1:6" ht="45" customHeight="1" x14ac:dyDescent="0.25">
      <c r="A49" s="4" t="s">
        <v>76</v>
      </c>
      <c r="B49" s="13" t="s">
        <v>77</v>
      </c>
      <c r="C49" s="75">
        <f>C50</f>
        <v>1954.0582399999998</v>
      </c>
      <c r="D49" s="85">
        <f>D50</f>
        <v>1609.0582399999998</v>
      </c>
      <c r="E49" s="93">
        <f>E50</f>
        <v>2509.1382399999998</v>
      </c>
    </row>
    <row r="50" spans="1:6" ht="45.75" customHeight="1" x14ac:dyDescent="0.25">
      <c r="A50" s="17" t="s">
        <v>78</v>
      </c>
      <c r="B50" s="18" t="s">
        <v>79</v>
      </c>
      <c r="C50" s="77">
        <f>C51+C52</f>
        <v>1954.0582399999998</v>
      </c>
      <c r="D50" s="88">
        <f>D51+D52</f>
        <v>1609.0582399999998</v>
      </c>
      <c r="E50" s="88">
        <f>E51+E52</f>
        <v>2509.1382399999998</v>
      </c>
      <c r="F50" s="19"/>
    </row>
    <row r="51" spans="1:6" ht="84" customHeight="1" x14ac:dyDescent="0.25">
      <c r="A51" s="20" t="s">
        <v>80</v>
      </c>
      <c r="B51" s="16" t="s">
        <v>81</v>
      </c>
      <c r="C51" s="78">
        <v>1145</v>
      </c>
      <c r="D51" s="87">
        <v>800</v>
      </c>
      <c r="E51" s="87">
        <v>1700.08</v>
      </c>
      <c r="F51" s="19"/>
    </row>
    <row r="52" spans="1:6" s="23" customFormat="1" ht="63.75" customHeight="1" x14ac:dyDescent="0.25">
      <c r="A52" s="20" t="s">
        <v>82</v>
      </c>
      <c r="B52" s="21" t="s">
        <v>83</v>
      </c>
      <c r="C52" s="78">
        <v>809.05823999999996</v>
      </c>
      <c r="D52" s="78">
        <v>809.05823999999996</v>
      </c>
      <c r="E52" s="78">
        <v>809.05823999999996</v>
      </c>
      <c r="F52" s="22"/>
    </row>
    <row r="53" spans="1:6" ht="116.25" customHeight="1" x14ac:dyDescent="0.25">
      <c r="A53" s="4" t="s">
        <v>84</v>
      </c>
      <c r="B53" s="13" t="s">
        <v>85</v>
      </c>
      <c r="C53" s="75">
        <f>SUM(C55)</f>
        <v>300</v>
      </c>
      <c r="D53" s="85">
        <f>SUM(D55)</f>
        <v>189.05</v>
      </c>
      <c r="E53" s="85">
        <f>SUM(E55)</f>
        <v>184.20599999999999</v>
      </c>
    </row>
    <row r="54" spans="1:6" ht="110.25" x14ac:dyDescent="0.25">
      <c r="A54" s="54" t="s">
        <v>86</v>
      </c>
      <c r="B54" s="18" t="s">
        <v>87</v>
      </c>
      <c r="C54" s="75">
        <f>C55</f>
        <v>300</v>
      </c>
      <c r="D54" s="85">
        <f>D55</f>
        <v>189.05</v>
      </c>
      <c r="E54" s="85">
        <f>E55</f>
        <v>184.20599999999999</v>
      </c>
    </row>
    <row r="55" spans="1:6" ht="101.25" customHeight="1" x14ac:dyDescent="0.25">
      <c r="A55" s="6" t="s">
        <v>88</v>
      </c>
      <c r="B55" s="12" t="s">
        <v>89</v>
      </c>
      <c r="C55" s="76">
        <f>193.894+106.106</f>
        <v>300</v>
      </c>
      <c r="D55" s="86">
        <v>189.05</v>
      </c>
      <c r="E55" s="86">
        <v>184.20599999999999</v>
      </c>
    </row>
    <row r="56" spans="1:6" ht="15.75" hidden="1" customHeight="1" x14ac:dyDescent="0.25">
      <c r="A56" s="42" t="s">
        <v>90</v>
      </c>
      <c r="B56" s="43" t="s">
        <v>91</v>
      </c>
      <c r="C56" s="43"/>
      <c r="D56" s="89">
        <f>D57+D60</f>
        <v>0</v>
      </c>
      <c r="E56" s="89">
        <f>E57+E60</f>
        <v>0</v>
      </c>
    </row>
    <row r="57" spans="1:6" ht="15.75" hidden="1" customHeight="1" x14ac:dyDescent="0.25">
      <c r="A57" s="42" t="s">
        <v>92</v>
      </c>
      <c r="B57" s="43" t="s">
        <v>93</v>
      </c>
      <c r="C57" s="43"/>
      <c r="D57" s="89">
        <f>D58</f>
        <v>0</v>
      </c>
      <c r="E57" s="89">
        <f>E58</f>
        <v>0</v>
      </c>
    </row>
    <row r="58" spans="1:6" ht="15.75" hidden="1" customHeight="1" x14ac:dyDescent="0.25">
      <c r="A58" s="44" t="s">
        <v>94</v>
      </c>
      <c r="B58" s="45" t="s">
        <v>95</v>
      </c>
      <c r="C58" s="45"/>
      <c r="D58" s="90">
        <f>D59</f>
        <v>0</v>
      </c>
      <c r="E58" s="90">
        <f>E59</f>
        <v>0</v>
      </c>
    </row>
    <row r="59" spans="1:6" ht="33" hidden="1" customHeight="1" x14ac:dyDescent="0.25">
      <c r="A59" s="45" t="s">
        <v>96</v>
      </c>
      <c r="B59" s="45" t="s">
        <v>97</v>
      </c>
      <c r="C59" s="45"/>
      <c r="D59" s="90">
        <v>0</v>
      </c>
      <c r="E59" s="90">
        <v>0</v>
      </c>
    </row>
    <row r="60" spans="1:6" s="15" customFormat="1" ht="15.75" hidden="1" customHeight="1" x14ac:dyDescent="0.25">
      <c r="A60" s="46" t="s">
        <v>98</v>
      </c>
      <c r="B60" s="47" t="s">
        <v>99</v>
      </c>
      <c r="C60" s="47"/>
      <c r="D60" s="95">
        <f>D61</f>
        <v>0</v>
      </c>
      <c r="E60" s="95">
        <f>E61</f>
        <v>0</v>
      </c>
    </row>
    <row r="61" spans="1:6" s="15" customFormat="1" ht="15.75" hidden="1" customHeight="1" x14ac:dyDescent="0.25">
      <c r="A61" s="48" t="s">
        <v>100</v>
      </c>
      <c r="B61" s="49" t="s">
        <v>101</v>
      </c>
      <c r="C61" s="49"/>
      <c r="D61" s="96">
        <f>D62</f>
        <v>0</v>
      </c>
      <c r="E61" s="96">
        <f>E62</f>
        <v>0</v>
      </c>
    </row>
    <row r="62" spans="1:6" s="15" customFormat="1" ht="33" hidden="1" customHeight="1" x14ac:dyDescent="0.25">
      <c r="A62" s="49" t="s">
        <v>102</v>
      </c>
      <c r="B62" s="49" t="s">
        <v>103</v>
      </c>
      <c r="C62" s="49"/>
      <c r="D62" s="96">
        <v>0</v>
      </c>
      <c r="E62" s="96">
        <v>0</v>
      </c>
    </row>
    <row r="63" spans="1:6" s="15" customFormat="1" ht="33" customHeight="1" x14ac:dyDescent="0.25">
      <c r="A63" s="166" t="s">
        <v>158</v>
      </c>
      <c r="B63" s="166" t="s">
        <v>157</v>
      </c>
      <c r="C63" s="88">
        <f t="shared" ref="C63:D65" si="4">C64</f>
        <v>4.4808700000000004</v>
      </c>
      <c r="D63" s="88">
        <f t="shared" si="4"/>
        <v>0</v>
      </c>
      <c r="E63" s="88">
        <f t="shared" ref="E63:E65" si="5">E64</f>
        <v>0</v>
      </c>
    </row>
    <row r="64" spans="1:6" s="15" customFormat="1" ht="57.75" customHeight="1" x14ac:dyDescent="0.25">
      <c r="A64" s="166" t="s">
        <v>155</v>
      </c>
      <c r="B64" s="18" t="s">
        <v>156</v>
      </c>
      <c r="C64" s="88">
        <f t="shared" si="4"/>
        <v>4.4808700000000004</v>
      </c>
      <c r="D64" s="88">
        <f t="shared" si="4"/>
        <v>0</v>
      </c>
      <c r="E64" s="88">
        <f t="shared" si="5"/>
        <v>0</v>
      </c>
    </row>
    <row r="65" spans="1:5" s="15" customFormat="1" ht="63.75" customHeight="1" x14ac:dyDescent="0.25">
      <c r="A65" s="166" t="s">
        <v>152</v>
      </c>
      <c r="B65" s="18" t="s">
        <v>153</v>
      </c>
      <c r="C65" s="88">
        <f t="shared" si="4"/>
        <v>4.4808700000000004</v>
      </c>
      <c r="D65" s="88">
        <f t="shared" si="4"/>
        <v>0</v>
      </c>
      <c r="E65" s="88">
        <f t="shared" si="5"/>
        <v>0</v>
      </c>
    </row>
    <row r="66" spans="1:5" s="15" customFormat="1" ht="63.75" customHeight="1" x14ac:dyDescent="0.25">
      <c r="A66" s="16" t="s">
        <v>151</v>
      </c>
      <c r="B66" s="16" t="s">
        <v>154</v>
      </c>
      <c r="C66" s="87">
        <v>4.4808700000000004</v>
      </c>
      <c r="D66" s="87">
        <v>0</v>
      </c>
      <c r="E66" s="87">
        <v>0</v>
      </c>
    </row>
    <row r="67" spans="1:5" ht="15.75" x14ac:dyDescent="0.25">
      <c r="A67" s="4" t="s">
        <v>104</v>
      </c>
      <c r="B67" s="11" t="s">
        <v>105</v>
      </c>
      <c r="C67" s="85">
        <f>C68+C74+C75+C73</f>
        <v>34791.314990000006</v>
      </c>
      <c r="D67" s="85">
        <f t="shared" ref="D67:E67" si="6">D68+D74+D75+D73</f>
        <v>7332.6218600000002</v>
      </c>
      <c r="E67" s="85">
        <f t="shared" si="6"/>
        <v>7960.1728499999999</v>
      </c>
    </row>
    <row r="68" spans="1:5" ht="31.5" x14ac:dyDescent="0.25">
      <c r="A68" s="4" t="s">
        <v>106</v>
      </c>
      <c r="B68" s="13" t="s">
        <v>107</v>
      </c>
      <c r="C68" s="85">
        <f>C70+C71+C72+C69</f>
        <v>34353.353260000004</v>
      </c>
      <c r="D68" s="85">
        <f>D70+D71+D72+D69</f>
        <v>7332.6218600000002</v>
      </c>
      <c r="E68" s="85">
        <f>E70+E71+E72+E69</f>
        <v>7960.1728499999999</v>
      </c>
    </row>
    <row r="69" spans="1:5" s="15" customFormat="1" ht="34.5" customHeight="1" x14ac:dyDescent="0.25">
      <c r="A69" s="71" t="s">
        <v>167</v>
      </c>
      <c r="B69" s="72" t="s">
        <v>168</v>
      </c>
      <c r="C69" s="85">
        <f>'Прил3 Безвозм'!C21</f>
        <v>3886.6400000000003</v>
      </c>
      <c r="D69" s="85">
        <f>'Прил3 Безвозм'!D21</f>
        <v>3471.13</v>
      </c>
      <c r="E69" s="85">
        <f>'Прил3 Безвозм'!E21</f>
        <v>3167.7</v>
      </c>
    </row>
    <row r="70" spans="1:5" s="15" customFormat="1" ht="34.5" customHeight="1" x14ac:dyDescent="0.25">
      <c r="A70" s="4" t="s">
        <v>108</v>
      </c>
      <c r="B70" s="154" t="s">
        <v>109</v>
      </c>
      <c r="C70" s="85">
        <f>'Прил3 Безвозм'!C24</f>
        <v>18166.08841</v>
      </c>
      <c r="D70" s="85">
        <f>'Прил3 Безвозм'!D24</f>
        <v>176.87186</v>
      </c>
      <c r="E70" s="85">
        <f>'Прил3 Безвозм'!E24</f>
        <v>1100.1528499999999</v>
      </c>
    </row>
    <row r="71" spans="1:5" s="15" customFormat="1" ht="34.5" customHeight="1" x14ac:dyDescent="0.25">
      <c r="A71" s="4" t="s">
        <v>118</v>
      </c>
      <c r="B71" s="137" t="s">
        <v>119</v>
      </c>
      <c r="C71" s="85">
        <f>'Прил3 Безвозм'!C41</f>
        <v>218.32000000000002</v>
      </c>
      <c r="D71" s="85">
        <f>'Прил3 Безвозм'!D41</f>
        <v>236.62</v>
      </c>
      <c r="E71" s="85">
        <f>'Прил3 Безвозм'!E41</f>
        <v>244.32000000000002</v>
      </c>
    </row>
    <row r="72" spans="1:5" ht="15.75" x14ac:dyDescent="0.25">
      <c r="A72" s="4" t="s">
        <v>126</v>
      </c>
      <c r="B72" s="13" t="s">
        <v>127</v>
      </c>
      <c r="C72" s="85">
        <f>'Прил3 Безвозм'!C46</f>
        <v>12082.30485</v>
      </c>
      <c r="D72" s="85">
        <f>'Прил3 Безвозм'!D46</f>
        <v>3448</v>
      </c>
      <c r="E72" s="85">
        <f>'Прил3 Безвозм'!E46</f>
        <v>3448</v>
      </c>
    </row>
    <row r="73" spans="1:5" ht="15.75" x14ac:dyDescent="0.25">
      <c r="A73" s="62" t="s">
        <v>214</v>
      </c>
      <c r="B73" s="57" t="s">
        <v>213</v>
      </c>
      <c r="C73" s="85">
        <f>'Прил3 Безвозм'!C51</f>
        <v>470</v>
      </c>
      <c r="D73" s="85">
        <f>'Прил3 Безвозм'!D51</f>
        <v>0</v>
      </c>
      <c r="E73" s="85">
        <f>'Прил3 Безвозм'!E51</f>
        <v>0</v>
      </c>
    </row>
    <row r="74" spans="1:5" ht="67.5" customHeight="1" x14ac:dyDescent="0.25">
      <c r="A74" s="116" t="s">
        <v>136</v>
      </c>
      <c r="B74" s="125" t="s">
        <v>142</v>
      </c>
      <c r="C74" s="85">
        <f>'Прил3 Безвозм'!C55</f>
        <v>1.3819399999999999</v>
      </c>
      <c r="D74" s="85">
        <f>'Прил3 Безвозм'!D55</f>
        <v>0</v>
      </c>
      <c r="E74" s="85">
        <f>'Прил3 Безвозм'!E55</f>
        <v>0</v>
      </c>
    </row>
    <row r="75" spans="1:5" ht="47.25" x14ac:dyDescent="0.25">
      <c r="A75" s="116" t="s">
        <v>201</v>
      </c>
      <c r="B75" s="117" t="s">
        <v>202</v>
      </c>
      <c r="C75" s="85">
        <f>'Прил3 Безвозм'!C59</f>
        <v>-33.420209999999997</v>
      </c>
      <c r="D75" s="85">
        <f>'Прил3 Безвозм'!D59</f>
        <v>0</v>
      </c>
      <c r="E75" s="85">
        <f>'Прил3 Безвозм'!E59</f>
        <v>0</v>
      </c>
    </row>
    <row r="76" spans="1:5" ht="15.75" x14ac:dyDescent="0.25">
      <c r="A76" s="6"/>
      <c r="B76" s="4" t="s">
        <v>139</v>
      </c>
      <c r="C76" s="85">
        <f>SUM(C20+C67)</f>
        <v>48067.891560000004</v>
      </c>
      <c r="D76" s="85">
        <f t="shared" ref="D76:E76" si="7">SUM(D20+D67)</f>
        <v>19519.447560000001</v>
      </c>
      <c r="E76" s="85">
        <f t="shared" si="7"/>
        <v>21294.08455</v>
      </c>
    </row>
    <row r="79" spans="1:5" ht="15" x14ac:dyDescent="0.25">
      <c r="B79" s="24"/>
      <c r="C79" s="24"/>
      <c r="D79" s="25"/>
    </row>
    <row r="80" spans="1:5" ht="15" x14ac:dyDescent="0.25">
      <c r="B80" s="26"/>
      <c r="C80" s="26"/>
      <c r="D80" s="28"/>
    </row>
    <row r="81" spans="1:8" ht="15" x14ac:dyDescent="0.25">
      <c r="B81" s="26"/>
      <c r="C81" s="26"/>
      <c r="D81" s="28"/>
    </row>
    <row r="82" spans="1:8" ht="15" x14ac:dyDescent="0.25">
      <c r="B82" s="27"/>
      <c r="C82" s="27"/>
      <c r="D82" s="28"/>
    </row>
    <row r="83" spans="1:8" ht="15" x14ac:dyDescent="0.25">
      <c r="B83" s="27"/>
      <c r="C83" s="27"/>
      <c r="D83" s="29"/>
    </row>
    <row r="86" spans="1:8" s="23" customFormat="1" x14ac:dyDescent="0.2">
      <c r="A86"/>
      <c r="B86"/>
      <c r="C86"/>
      <c r="E86"/>
      <c r="F86"/>
      <c r="G86"/>
      <c r="H86"/>
    </row>
    <row r="87" spans="1:8" s="23" customFormat="1" x14ac:dyDescent="0.2">
      <c r="A87"/>
      <c r="B87"/>
      <c r="C87"/>
      <c r="E87"/>
      <c r="F87"/>
      <c r="G87"/>
      <c r="H87"/>
    </row>
  </sheetData>
  <mergeCells count="15">
    <mergeCell ref="D1:E1"/>
    <mergeCell ref="A15:E15"/>
    <mergeCell ref="A17:A18"/>
    <mergeCell ref="B17:B18"/>
    <mergeCell ref="A12:E12"/>
    <mergeCell ref="A13:E13"/>
    <mergeCell ref="A14:E14"/>
    <mergeCell ref="D9:E9"/>
    <mergeCell ref="C17:E17"/>
    <mergeCell ref="C2:E2"/>
    <mergeCell ref="C3:E3"/>
    <mergeCell ref="C4:E4"/>
    <mergeCell ref="C5:E5"/>
    <mergeCell ref="C6:E6"/>
    <mergeCell ref="C7:E7"/>
  </mergeCells>
  <printOptions horizontalCentered="1"/>
  <pageMargins left="0.98425196850393704" right="0.39370078740157483" top="0.35433070866141736" bottom="0.35433070866141736" header="0.11811023622047245" footer="0.11811023622047245"/>
  <pageSetup paperSize="9" scale="6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I61"/>
  <sheetViews>
    <sheetView workbookViewId="0">
      <selection activeCell="I14" sqref="I14"/>
    </sheetView>
  </sheetViews>
  <sheetFormatPr defaultColWidth="9.140625" defaultRowHeight="12.75" x14ac:dyDescent="0.2"/>
  <cols>
    <col min="1" max="1" width="30" style="60" customWidth="1"/>
    <col min="2" max="2" width="41.28515625" style="60" customWidth="1"/>
    <col min="3" max="3" width="16.28515625" style="60" customWidth="1"/>
    <col min="4" max="4" width="13.5703125" style="60" customWidth="1"/>
    <col min="5" max="5" width="14" style="60" customWidth="1"/>
    <col min="6" max="8" width="9.140625" style="60"/>
    <col min="9" max="9" width="20.5703125" style="60" customWidth="1"/>
    <col min="10" max="16384" width="9.140625" style="60"/>
  </cols>
  <sheetData>
    <row r="1" spans="1:5" ht="15.75" x14ac:dyDescent="0.25">
      <c r="A1" s="30"/>
      <c r="B1" s="1"/>
      <c r="C1" s="52"/>
      <c r="D1" s="195" t="s">
        <v>20</v>
      </c>
      <c r="E1" s="195"/>
    </row>
    <row r="2" spans="1:5" ht="15.75" x14ac:dyDescent="0.25">
      <c r="A2" s="30"/>
      <c r="B2" s="1"/>
      <c r="C2" s="195" t="s">
        <v>1</v>
      </c>
      <c r="D2" s="188"/>
      <c r="E2" s="188"/>
    </row>
    <row r="3" spans="1:5" ht="15.75" x14ac:dyDescent="0.25">
      <c r="A3" s="30"/>
      <c r="B3" s="1"/>
      <c r="C3" s="195" t="s">
        <v>2</v>
      </c>
      <c r="D3" s="188"/>
      <c r="E3" s="188"/>
    </row>
    <row r="4" spans="1:5" ht="15.75" x14ac:dyDescent="0.25">
      <c r="A4" s="30"/>
      <c r="B4" s="1"/>
      <c r="C4" s="195" t="s">
        <v>3</v>
      </c>
      <c r="D4" s="188"/>
      <c r="E4" s="188"/>
    </row>
    <row r="5" spans="1:5" ht="15.75" x14ac:dyDescent="0.25">
      <c r="A5" s="30"/>
      <c r="B5" s="1"/>
      <c r="C5" s="195" t="s">
        <v>4</v>
      </c>
      <c r="D5" s="188"/>
      <c r="E5" s="188"/>
    </row>
    <row r="6" spans="1:5" ht="15.75" x14ac:dyDescent="0.25">
      <c r="A6" s="30"/>
      <c r="B6" s="1"/>
      <c r="C6" s="195" t="s">
        <v>5</v>
      </c>
      <c r="D6" s="188"/>
      <c r="E6" s="188"/>
    </row>
    <row r="7" spans="1:5" ht="15.75" x14ac:dyDescent="0.25">
      <c r="A7" s="30"/>
      <c r="B7" s="1"/>
      <c r="C7" s="197" t="s">
        <v>187</v>
      </c>
      <c r="D7" s="198"/>
      <c r="E7" s="198"/>
    </row>
    <row r="8" spans="1:5" ht="15.75" x14ac:dyDescent="0.25">
      <c r="A8" s="30"/>
      <c r="B8" s="1"/>
      <c r="C8"/>
      <c r="D8" s="55"/>
      <c r="E8" s="55" t="s">
        <v>186</v>
      </c>
    </row>
    <row r="9" spans="1:5" ht="15.75" x14ac:dyDescent="0.25">
      <c r="A9" s="30"/>
      <c r="B9" s="1"/>
      <c r="C9"/>
      <c r="D9" s="196" t="s">
        <v>238</v>
      </c>
      <c r="E9" s="196"/>
    </row>
    <row r="10" spans="1:5" ht="15.75" x14ac:dyDescent="0.25">
      <c r="A10" s="30"/>
      <c r="D10" s="55"/>
    </row>
    <row r="11" spans="1:5" ht="15.75" x14ac:dyDescent="0.25">
      <c r="A11" s="30"/>
      <c r="B11" s="56"/>
      <c r="C11" s="56"/>
      <c r="D11" s="56"/>
    </row>
    <row r="12" spans="1:5" ht="15.75" x14ac:dyDescent="0.25">
      <c r="A12" s="209" t="s">
        <v>105</v>
      </c>
      <c r="B12" s="210"/>
      <c r="C12" s="210"/>
      <c r="D12" s="210"/>
    </row>
    <row r="13" spans="1:5" ht="15.75" x14ac:dyDescent="0.25">
      <c r="A13" s="209" t="s">
        <v>183</v>
      </c>
      <c r="B13" s="210"/>
      <c r="C13" s="210"/>
      <c r="D13" s="210"/>
    </row>
    <row r="14" spans="1:5" ht="15.75" x14ac:dyDescent="0.25">
      <c r="A14" s="31"/>
      <c r="B14" s="30"/>
      <c r="C14" s="30"/>
      <c r="D14" s="30"/>
    </row>
    <row r="15" spans="1:5" ht="15.75" x14ac:dyDescent="0.2">
      <c r="A15" s="203" t="s">
        <v>164</v>
      </c>
      <c r="B15" s="206" t="s">
        <v>25</v>
      </c>
      <c r="C15" s="211" t="s">
        <v>140</v>
      </c>
      <c r="D15" s="212"/>
      <c r="E15" s="213"/>
    </row>
    <row r="16" spans="1:5" ht="15.75" x14ac:dyDescent="0.2">
      <c r="A16" s="204"/>
      <c r="B16" s="207"/>
      <c r="C16" s="214" t="s">
        <v>141</v>
      </c>
      <c r="D16" s="215"/>
      <c r="E16" s="216"/>
    </row>
    <row r="17" spans="1:7" ht="15.75" x14ac:dyDescent="0.2">
      <c r="A17" s="205"/>
      <c r="B17" s="208"/>
      <c r="C17" s="97" t="s">
        <v>182</v>
      </c>
      <c r="D17" s="53" t="s">
        <v>180</v>
      </c>
      <c r="E17" s="53" t="s">
        <v>181</v>
      </c>
    </row>
    <row r="18" spans="1:7" ht="15.75" x14ac:dyDescent="0.2">
      <c r="A18" s="61">
        <v>1</v>
      </c>
      <c r="B18" s="61">
        <v>2</v>
      </c>
      <c r="C18" s="61">
        <v>3</v>
      </c>
      <c r="D18" s="61">
        <v>4</v>
      </c>
      <c r="E18" s="61">
        <v>5</v>
      </c>
    </row>
    <row r="19" spans="1:7" ht="30" customHeight="1" x14ac:dyDescent="0.25">
      <c r="A19" s="157" t="s">
        <v>104</v>
      </c>
      <c r="B19" s="62" t="s">
        <v>105</v>
      </c>
      <c r="C19" s="126">
        <f>C20+C55+C59+C51</f>
        <v>34791.314990000006</v>
      </c>
      <c r="D19" s="126">
        <f>D20+D55+D59+D51</f>
        <v>7332.6218600000002</v>
      </c>
      <c r="E19" s="126">
        <f>E20+E55+E59+E51</f>
        <v>7960.1728499999999</v>
      </c>
    </row>
    <row r="20" spans="1:7" ht="51" customHeight="1" x14ac:dyDescent="0.25">
      <c r="A20" s="157" t="s">
        <v>106</v>
      </c>
      <c r="B20" s="57" t="s">
        <v>107</v>
      </c>
      <c r="C20" s="126">
        <f>C24+C41+C46+C21</f>
        <v>34353.353260000004</v>
      </c>
      <c r="D20" s="126">
        <f>D24+D41+D46+D21</f>
        <v>7332.6218600000002</v>
      </c>
      <c r="E20" s="126">
        <f>E24+E41+E46+E21</f>
        <v>7960.1728499999999</v>
      </c>
    </row>
    <row r="21" spans="1:7" s="64" customFormat="1" ht="31.5" customHeight="1" x14ac:dyDescent="0.25">
      <c r="A21" s="71" t="s">
        <v>167</v>
      </c>
      <c r="B21" s="72" t="s">
        <v>168</v>
      </c>
      <c r="C21" s="126">
        <f t="shared" ref="C21:E22" si="0">C22</f>
        <v>3886.6400000000003</v>
      </c>
      <c r="D21" s="126">
        <f t="shared" si="0"/>
        <v>3471.13</v>
      </c>
      <c r="E21" s="126">
        <f t="shared" si="0"/>
        <v>3167.7</v>
      </c>
    </row>
    <row r="22" spans="1:7" s="64" customFormat="1" ht="64.5" customHeight="1" x14ac:dyDescent="0.25">
      <c r="A22" s="18" t="s">
        <v>169</v>
      </c>
      <c r="B22" s="18" t="s">
        <v>170</v>
      </c>
      <c r="C22" s="126">
        <f t="shared" si="0"/>
        <v>3886.6400000000003</v>
      </c>
      <c r="D22" s="126">
        <f t="shared" si="0"/>
        <v>3471.13</v>
      </c>
      <c r="E22" s="126">
        <f t="shared" si="0"/>
        <v>3167.7</v>
      </c>
    </row>
    <row r="23" spans="1:7" s="64" customFormat="1" ht="65.25" customHeight="1" x14ac:dyDescent="0.25">
      <c r="A23" s="73" t="s">
        <v>171</v>
      </c>
      <c r="B23" s="74" t="s">
        <v>172</v>
      </c>
      <c r="C23" s="127">
        <f>2027.64+1859</f>
        <v>3886.6400000000003</v>
      </c>
      <c r="D23" s="127">
        <f>1645.06+1826.07</f>
        <v>3471.13</v>
      </c>
      <c r="E23" s="127">
        <f>1327.7+1840</f>
        <v>3167.7</v>
      </c>
    </row>
    <row r="24" spans="1:7" s="64" customFormat="1" ht="51.75" customHeight="1" x14ac:dyDescent="0.25">
      <c r="A24" s="157" t="s">
        <v>108</v>
      </c>
      <c r="B24" s="143" t="s">
        <v>109</v>
      </c>
      <c r="C24" s="126">
        <f>C31+C25+C27+C29</f>
        <v>18166.08841</v>
      </c>
      <c r="D24" s="126">
        <f t="shared" ref="D24:E24" si="1">D31+D25+D27+D29</f>
        <v>176.87186</v>
      </c>
      <c r="E24" s="126">
        <f t="shared" si="1"/>
        <v>1100.1528499999999</v>
      </c>
    </row>
    <row r="25" spans="1:7" s="64" customFormat="1" ht="131.25" customHeight="1" x14ac:dyDescent="0.25">
      <c r="A25" s="144" t="s">
        <v>110</v>
      </c>
      <c r="B25" s="145" t="s">
        <v>111</v>
      </c>
      <c r="C25" s="146">
        <f>C26</f>
        <v>3987.8589999999999</v>
      </c>
      <c r="D25" s="146">
        <f>D26</f>
        <v>0</v>
      </c>
      <c r="E25" s="146">
        <f>E26</f>
        <v>979.7</v>
      </c>
    </row>
    <row r="26" spans="1:7" s="64" customFormat="1" ht="134.25" customHeight="1" x14ac:dyDescent="0.25">
      <c r="A26" s="160" t="s">
        <v>112</v>
      </c>
      <c r="B26" s="104" t="s">
        <v>113</v>
      </c>
      <c r="C26" s="153">
        <v>3987.8589999999999</v>
      </c>
      <c r="D26" s="135">
        <v>0</v>
      </c>
      <c r="E26" s="135">
        <v>979.7</v>
      </c>
      <c r="G26" s="66"/>
    </row>
    <row r="27" spans="1:7" s="64" customFormat="1" ht="156.75" hidden="1" customHeight="1" x14ac:dyDescent="0.25">
      <c r="A27" s="105" t="s">
        <v>150</v>
      </c>
      <c r="B27" s="147" t="s">
        <v>162</v>
      </c>
      <c r="C27" s="148"/>
      <c r="D27" s="135">
        <f>D28</f>
        <v>0</v>
      </c>
      <c r="E27" s="135">
        <f>E28</f>
        <v>0</v>
      </c>
      <c r="G27" s="66"/>
    </row>
    <row r="28" spans="1:7" s="64" customFormat="1" ht="158.25" hidden="1" customHeight="1" x14ac:dyDescent="0.25">
      <c r="A28" s="105" t="s">
        <v>149</v>
      </c>
      <c r="B28" s="147" t="s">
        <v>163</v>
      </c>
      <c r="C28" s="148"/>
      <c r="D28" s="127"/>
      <c r="E28" s="127"/>
      <c r="G28" s="66"/>
    </row>
    <row r="29" spans="1:7" s="64" customFormat="1" ht="47.25" x14ac:dyDescent="0.25">
      <c r="A29" s="149" t="s">
        <v>209</v>
      </c>
      <c r="B29" s="150" t="s">
        <v>208</v>
      </c>
      <c r="C29" s="144">
        <f>C30</f>
        <v>2859.3732300000001</v>
      </c>
      <c r="D29" s="155">
        <f t="shared" ref="D29:E29" si="2">D30</f>
        <v>0</v>
      </c>
      <c r="E29" s="155">
        <f t="shared" si="2"/>
        <v>0</v>
      </c>
      <c r="G29" s="66"/>
    </row>
    <row r="30" spans="1:7" s="64" customFormat="1" ht="55.5" customHeight="1" x14ac:dyDescent="0.25">
      <c r="A30" s="156" t="s">
        <v>207</v>
      </c>
      <c r="B30" s="108" t="s">
        <v>199</v>
      </c>
      <c r="C30" s="148">
        <f>2322.19327+537.17996</f>
        <v>2859.3732300000001</v>
      </c>
      <c r="D30" s="127">
        <v>0</v>
      </c>
      <c r="E30" s="127">
        <v>0</v>
      </c>
      <c r="G30" s="66"/>
    </row>
    <row r="31" spans="1:7" s="64" customFormat="1" ht="21.75" customHeight="1" x14ac:dyDescent="0.25">
      <c r="A31" s="157" t="s">
        <v>114</v>
      </c>
      <c r="B31" s="58" t="s">
        <v>115</v>
      </c>
      <c r="C31" s="126">
        <f>C32+C34+C33+C35+C38+C36+C37+C39</f>
        <v>11318.856179999999</v>
      </c>
      <c r="D31" s="126">
        <f t="shared" ref="D31:E31" si="3">D32+D34+D33+D35+D38+D36+D37+D39</f>
        <v>176.87186</v>
      </c>
      <c r="E31" s="126">
        <f t="shared" si="3"/>
        <v>120.45285</v>
      </c>
    </row>
    <row r="32" spans="1:7" s="64" customFormat="1" ht="110.25" x14ac:dyDescent="0.25">
      <c r="A32" s="160" t="s">
        <v>116</v>
      </c>
      <c r="B32" s="105" t="s">
        <v>206</v>
      </c>
      <c r="C32" s="135">
        <v>3508.1</v>
      </c>
      <c r="D32" s="135">
        <v>0</v>
      </c>
      <c r="E32" s="135">
        <v>0</v>
      </c>
    </row>
    <row r="33" spans="1:6" s="64" customFormat="1" ht="63" x14ac:dyDescent="0.25">
      <c r="A33" s="160" t="s">
        <v>116</v>
      </c>
      <c r="B33" s="21" t="s">
        <v>198</v>
      </c>
      <c r="C33" s="135">
        <v>1628.1011599999999</v>
      </c>
      <c r="D33" s="135">
        <v>0</v>
      </c>
      <c r="E33" s="135">
        <v>0</v>
      </c>
    </row>
    <row r="34" spans="1:6" s="64" customFormat="1" ht="78.75" x14ac:dyDescent="0.25">
      <c r="A34" s="160" t="s">
        <v>116</v>
      </c>
      <c r="B34" s="108" t="s">
        <v>195</v>
      </c>
      <c r="C34" s="135">
        <v>610.79999999999995</v>
      </c>
      <c r="D34" s="135">
        <v>0</v>
      </c>
      <c r="E34" s="135">
        <v>0</v>
      </c>
    </row>
    <row r="35" spans="1:6" s="64" customFormat="1" ht="78.75" hidden="1" x14ac:dyDescent="0.25">
      <c r="A35" s="161" t="s">
        <v>116</v>
      </c>
      <c r="B35" s="67" t="s">
        <v>165</v>
      </c>
      <c r="C35" s="129"/>
      <c r="D35" s="128"/>
      <c r="E35" s="128"/>
    </row>
    <row r="36" spans="1:6" s="64" customFormat="1" ht="63" x14ac:dyDescent="0.25">
      <c r="A36" s="156" t="s">
        <v>116</v>
      </c>
      <c r="B36" s="107" t="s">
        <v>179</v>
      </c>
      <c r="C36" s="136">
        <v>238.49769000000001</v>
      </c>
      <c r="D36" s="127">
        <v>176.87186</v>
      </c>
      <c r="E36" s="127">
        <v>120.45285</v>
      </c>
    </row>
    <row r="37" spans="1:6" s="64" customFormat="1" ht="157.5" x14ac:dyDescent="0.25">
      <c r="A37" s="160" t="s">
        <v>116</v>
      </c>
      <c r="B37" s="107" t="s">
        <v>233</v>
      </c>
      <c r="C37" s="183">
        <v>5333.3573299999998</v>
      </c>
      <c r="D37" s="135">
        <v>0</v>
      </c>
      <c r="E37" s="135">
        <v>0</v>
      </c>
    </row>
    <row r="38" spans="1:6" s="64" customFormat="1" ht="163.5" hidden="1" customHeight="1" x14ac:dyDescent="0.25">
      <c r="A38" s="44" t="s">
        <v>148</v>
      </c>
      <c r="B38" s="68"/>
      <c r="C38" s="131"/>
      <c r="D38" s="128"/>
      <c r="E38" s="128"/>
    </row>
    <row r="39" spans="1:6" s="64" customFormat="1" ht="108.75" hidden="1" customHeight="1" x14ac:dyDescent="0.25">
      <c r="A39" s="161" t="s">
        <v>116</v>
      </c>
      <c r="B39" s="69"/>
      <c r="C39" s="132"/>
      <c r="D39" s="128"/>
      <c r="E39" s="128"/>
    </row>
    <row r="40" spans="1:6" s="64" customFormat="1" ht="69" hidden="1" customHeight="1" x14ac:dyDescent="0.25">
      <c r="A40" s="161" t="s">
        <v>116</v>
      </c>
      <c r="B40" s="69"/>
      <c r="C40" s="132"/>
      <c r="D40" s="128"/>
      <c r="E40" s="128"/>
    </row>
    <row r="41" spans="1:6" s="64" customFormat="1" ht="31.5" x14ac:dyDescent="0.25">
      <c r="A41" s="157" t="s">
        <v>118</v>
      </c>
      <c r="B41" s="137" t="s">
        <v>119</v>
      </c>
      <c r="C41" s="126">
        <f>C42+C44</f>
        <v>218.32000000000002</v>
      </c>
      <c r="D41" s="126">
        <f>D42+D44</f>
        <v>236.62</v>
      </c>
      <c r="E41" s="126">
        <f>E42+E44</f>
        <v>244.32000000000002</v>
      </c>
    </row>
    <row r="42" spans="1:6" s="64" customFormat="1" ht="63" customHeight="1" x14ac:dyDescent="0.25">
      <c r="A42" s="157" t="s">
        <v>120</v>
      </c>
      <c r="B42" s="57" t="s">
        <v>121</v>
      </c>
      <c r="C42" s="126">
        <f>C43</f>
        <v>3.52</v>
      </c>
      <c r="D42" s="126">
        <f>D43</f>
        <v>3.52</v>
      </c>
      <c r="E42" s="126">
        <f>E43</f>
        <v>3.52</v>
      </c>
    </row>
    <row r="43" spans="1:6" s="64" customFormat="1" ht="63" customHeight="1" x14ac:dyDescent="0.25">
      <c r="A43" s="156" t="s">
        <v>122</v>
      </c>
      <c r="B43" s="110" t="s">
        <v>123</v>
      </c>
      <c r="C43" s="127">
        <v>3.52</v>
      </c>
      <c r="D43" s="127">
        <v>3.52</v>
      </c>
      <c r="E43" s="127">
        <v>3.52</v>
      </c>
      <c r="F43" s="66"/>
    </row>
    <row r="44" spans="1:6" s="64" customFormat="1" ht="81" customHeight="1" x14ac:dyDescent="0.25">
      <c r="A44" s="138" t="s">
        <v>124</v>
      </c>
      <c r="B44" s="72" t="s">
        <v>178</v>
      </c>
      <c r="C44" s="126">
        <f>C45</f>
        <v>214.8</v>
      </c>
      <c r="D44" s="126">
        <f>D45</f>
        <v>233.1</v>
      </c>
      <c r="E44" s="126">
        <f>E45</f>
        <v>240.8</v>
      </c>
    </row>
    <row r="45" spans="1:6" s="64" customFormat="1" ht="90" customHeight="1" x14ac:dyDescent="0.25">
      <c r="A45" s="139" t="s">
        <v>125</v>
      </c>
      <c r="B45" s="109" t="s">
        <v>177</v>
      </c>
      <c r="C45" s="140">
        <v>214.8</v>
      </c>
      <c r="D45" s="127">
        <v>233.1</v>
      </c>
      <c r="E45" s="127">
        <v>240.8</v>
      </c>
    </row>
    <row r="46" spans="1:6" ht="15.75" x14ac:dyDescent="0.25">
      <c r="A46" s="157" t="s">
        <v>126</v>
      </c>
      <c r="B46" s="57" t="s">
        <v>127</v>
      </c>
      <c r="C46" s="126">
        <f>C49+C47</f>
        <v>12082.30485</v>
      </c>
      <c r="D46" s="126">
        <f>D49+D47</f>
        <v>3448</v>
      </c>
      <c r="E46" s="126">
        <f>E49+E47</f>
        <v>3448</v>
      </c>
    </row>
    <row r="47" spans="1:6" s="64" customFormat="1" ht="94.5" hidden="1" x14ac:dyDescent="0.25">
      <c r="A47" s="162" t="s">
        <v>128</v>
      </c>
      <c r="B47" s="63" t="s">
        <v>129</v>
      </c>
      <c r="C47" s="133">
        <f>C48</f>
        <v>0</v>
      </c>
      <c r="D47" s="133">
        <f>D48</f>
        <v>0</v>
      </c>
      <c r="E47" s="133">
        <f>E48</f>
        <v>0</v>
      </c>
    </row>
    <row r="48" spans="1:6" s="64" customFormat="1" ht="94.5" hidden="1" x14ac:dyDescent="0.25">
      <c r="A48" s="163" t="s">
        <v>130</v>
      </c>
      <c r="B48" s="65" t="s">
        <v>131</v>
      </c>
      <c r="C48" s="130"/>
      <c r="D48" s="130"/>
      <c r="E48" s="130"/>
    </row>
    <row r="49" spans="1:9" ht="31.5" x14ac:dyDescent="0.25">
      <c r="A49" s="157" t="s">
        <v>132</v>
      </c>
      <c r="B49" s="58" t="s">
        <v>133</v>
      </c>
      <c r="C49" s="126">
        <f>C50</f>
        <v>12082.30485</v>
      </c>
      <c r="D49" s="126">
        <f>D50</f>
        <v>3448</v>
      </c>
      <c r="E49" s="126">
        <f>E50</f>
        <v>3448</v>
      </c>
    </row>
    <row r="50" spans="1:9" ht="47.25" x14ac:dyDescent="0.25">
      <c r="A50" s="156" t="s">
        <v>134</v>
      </c>
      <c r="B50" s="59" t="s">
        <v>135</v>
      </c>
      <c r="C50" s="127">
        <f>3448+3003.34919+1305.85285+725.57581+3599.527</f>
        <v>12082.30485</v>
      </c>
      <c r="D50" s="127">
        <v>3448</v>
      </c>
      <c r="E50" s="127">
        <v>3448</v>
      </c>
      <c r="I50" s="167"/>
    </row>
    <row r="51" spans="1:9" ht="15.75" x14ac:dyDescent="0.25">
      <c r="A51" s="62" t="s">
        <v>214</v>
      </c>
      <c r="B51" s="57" t="s">
        <v>213</v>
      </c>
      <c r="C51" s="126">
        <f>C52</f>
        <v>470</v>
      </c>
      <c r="D51" s="126">
        <f t="shared" ref="D51:E51" si="4">D52</f>
        <v>0</v>
      </c>
      <c r="E51" s="126">
        <f t="shared" si="4"/>
        <v>0</v>
      </c>
    </row>
    <row r="52" spans="1:9" ht="38.25" customHeight="1" x14ac:dyDescent="0.25">
      <c r="A52" s="157" t="s">
        <v>212</v>
      </c>
      <c r="B52" s="57" t="s">
        <v>211</v>
      </c>
      <c r="C52" s="126">
        <f>C53+C54</f>
        <v>470</v>
      </c>
      <c r="D52" s="126">
        <f t="shared" ref="D52:E52" si="5">D53+D54</f>
        <v>0</v>
      </c>
      <c r="E52" s="126">
        <f t="shared" si="5"/>
        <v>0</v>
      </c>
    </row>
    <row r="53" spans="1:9" s="158" customFormat="1" ht="126" x14ac:dyDescent="0.25">
      <c r="A53" s="171" t="s">
        <v>216</v>
      </c>
      <c r="B53" s="172" t="s">
        <v>215</v>
      </c>
      <c r="C53" s="173">
        <v>250</v>
      </c>
      <c r="D53" s="135">
        <v>0</v>
      </c>
      <c r="E53" s="135">
        <v>0</v>
      </c>
    </row>
    <row r="54" spans="1:9" s="158" customFormat="1" ht="31.5" x14ac:dyDescent="0.25">
      <c r="A54" s="159" t="s">
        <v>223</v>
      </c>
      <c r="B54" s="174" t="s">
        <v>211</v>
      </c>
      <c r="C54" s="175">
        <v>220</v>
      </c>
      <c r="D54" s="135">
        <v>0</v>
      </c>
      <c r="E54" s="135">
        <v>0</v>
      </c>
    </row>
    <row r="55" spans="1:9" s="64" customFormat="1" ht="94.5" x14ac:dyDescent="0.25">
      <c r="A55" s="116" t="s">
        <v>136</v>
      </c>
      <c r="B55" s="125" t="s">
        <v>142</v>
      </c>
      <c r="C55" s="151">
        <f t="shared" ref="C55:E57" si="6">C56</f>
        <v>1.3819399999999999</v>
      </c>
      <c r="D55" s="151">
        <f t="shared" si="6"/>
        <v>0</v>
      </c>
      <c r="E55" s="151">
        <f t="shared" si="6"/>
        <v>0</v>
      </c>
    </row>
    <row r="56" spans="1:9" s="64" customFormat="1" ht="157.5" x14ac:dyDescent="0.25">
      <c r="A56" s="116" t="s">
        <v>137</v>
      </c>
      <c r="B56" s="125" t="s">
        <v>143</v>
      </c>
      <c r="C56" s="152">
        <f t="shared" si="6"/>
        <v>1.3819399999999999</v>
      </c>
      <c r="D56" s="152">
        <f t="shared" si="6"/>
        <v>0</v>
      </c>
      <c r="E56" s="152">
        <f t="shared" si="6"/>
        <v>0</v>
      </c>
    </row>
    <row r="57" spans="1:9" s="64" customFormat="1" ht="141.75" x14ac:dyDescent="0.25">
      <c r="A57" s="116" t="s">
        <v>144</v>
      </c>
      <c r="B57" s="125" t="s">
        <v>145</v>
      </c>
      <c r="C57" s="151">
        <f t="shared" si="6"/>
        <v>1.3819399999999999</v>
      </c>
      <c r="D57" s="151">
        <f t="shared" si="6"/>
        <v>0</v>
      </c>
      <c r="E57" s="151">
        <f t="shared" si="6"/>
        <v>0</v>
      </c>
    </row>
    <row r="58" spans="1:9" s="64" customFormat="1" ht="94.5" x14ac:dyDescent="0.25">
      <c r="A58" s="141" t="s">
        <v>146</v>
      </c>
      <c r="B58" s="111" t="s">
        <v>138</v>
      </c>
      <c r="C58" s="142">
        <v>1.3819399999999999</v>
      </c>
      <c r="D58" s="152">
        <v>0</v>
      </c>
      <c r="E58" s="152">
        <v>0</v>
      </c>
    </row>
    <row r="59" spans="1:9" ht="63" x14ac:dyDescent="0.25">
      <c r="A59" s="116" t="s">
        <v>201</v>
      </c>
      <c r="B59" s="117" t="s">
        <v>202</v>
      </c>
      <c r="C59" s="134">
        <f>C60</f>
        <v>-33.420209999999997</v>
      </c>
      <c r="D59" s="134">
        <f t="shared" ref="D59:E60" si="7">D60</f>
        <v>0</v>
      </c>
      <c r="E59" s="134">
        <f t="shared" si="7"/>
        <v>0</v>
      </c>
    </row>
    <row r="60" spans="1:9" ht="78.75" x14ac:dyDescent="0.25">
      <c r="A60" s="116" t="s">
        <v>203</v>
      </c>
      <c r="B60" s="117" t="s">
        <v>204</v>
      </c>
      <c r="C60" s="134">
        <f>C61</f>
        <v>-33.420209999999997</v>
      </c>
      <c r="D60" s="134">
        <f t="shared" si="7"/>
        <v>0</v>
      </c>
      <c r="E60" s="134">
        <f t="shared" si="7"/>
        <v>0</v>
      </c>
    </row>
    <row r="61" spans="1:9" ht="78.75" x14ac:dyDescent="0.25">
      <c r="A61" s="164" t="s">
        <v>205</v>
      </c>
      <c r="B61" s="21" t="s">
        <v>200</v>
      </c>
      <c r="C61" s="134">
        <v>-33.420209999999997</v>
      </c>
      <c r="D61" s="134">
        <v>0</v>
      </c>
      <c r="E61" s="134">
        <v>0</v>
      </c>
    </row>
  </sheetData>
  <mergeCells count="14">
    <mergeCell ref="D9:E9"/>
    <mergeCell ref="A15:A17"/>
    <mergeCell ref="B15:B17"/>
    <mergeCell ref="A12:D12"/>
    <mergeCell ref="A13:D13"/>
    <mergeCell ref="C15:E15"/>
    <mergeCell ref="C16:E16"/>
    <mergeCell ref="C4:E4"/>
    <mergeCell ref="C5:E5"/>
    <mergeCell ref="C6:E6"/>
    <mergeCell ref="C7:E7"/>
    <mergeCell ref="D1:E1"/>
    <mergeCell ref="C2:E2"/>
    <mergeCell ref="C3:E3"/>
  </mergeCells>
  <printOptions horizontalCentered="1"/>
  <pageMargins left="0.98425196850393704" right="0.39370078740157483" top="0.47244094488188981" bottom="0.86614173228346458" header="0.31496062992125984" footer="0.31496062992125984"/>
  <pageSetup paperSize="9" scale="77"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
  <sheetViews>
    <sheetView tabSelected="1" workbookViewId="0">
      <selection activeCell="K10" sqref="K10"/>
    </sheetView>
  </sheetViews>
  <sheetFormatPr defaultRowHeight="16.5" x14ac:dyDescent="0.25"/>
  <cols>
    <col min="1" max="1" width="5.5703125" style="112" customWidth="1"/>
    <col min="2" max="2" width="28.85546875" style="100" customWidth="1"/>
    <col min="3" max="3" width="27.7109375" style="100" customWidth="1"/>
    <col min="4" max="4" width="54.42578125" style="100" customWidth="1"/>
    <col min="5" max="5" width="16.140625" style="100" customWidth="1"/>
    <col min="6" max="6" width="16.28515625" style="100" hidden="1" customWidth="1"/>
    <col min="7" max="7" width="16.140625" style="100" hidden="1" customWidth="1"/>
    <col min="8" max="8" width="52.42578125" style="100" customWidth="1"/>
    <col min="9" max="9" width="9.140625" style="100"/>
    <col min="10" max="10" width="16" style="100" bestFit="1" customWidth="1"/>
    <col min="11" max="11" width="18.85546875" style="100" customWidth="1"/>
    <col min="12" max="12" width="16.42578125" style="100" customWidth="1"/>
    <col min="13" max="258" width="9.140625" style="100"/>
    <col min="259" max="259" width="6.85546875" style="100" customWidth="1"/>
    <col min="260" max="260" width="28.85546875" style="100" customWidth="1"/>
    <col min="261" max="261" width="29.7109375" style="100" customWidth="1"/>
    <col min="262" max="262" width="51.28515625" style="100" customWidth="1"/>
    <col min="263" max="263" width="17.140625" style="100" customWidth="1"/>
    <col min="264" max="264" width="48" style="100" customWidth="1"/>
    <col min="265" max="514" width="9.140625" style="100"/>
    <col min="515" max="515" width="6.85546875" style="100" customWidth="1"/>
    <col min="516" max="516" width="28.85546875" style="100" customWidth="1"/>
    <col min="517" max="517" width="29.7109375" style="100" customWidth="1"/>
    <col min="518" max="518" width="51.28515625" style="100" customWidth="1"/>
    <col min="519" max="519" width="17.140625" style="100" customWidth="1"/>
    <col min="520" max="520" width="48" style="100" customWidth="1"/>
    <col min="521" max="770" width="9.140625" style="100"/>
    <col min="771" max="771" width="6.85546875" style="100" customWidth="1"/>
    <col min="772" max="772" width="28.85546875" style="100" customWidth="1"/>
    <col min="773" max="773" width="29.7109375" style="100" customWidth="1"/>
    <col min="774" max="774" width="51.28515625" style="100" customWidth="1"/>
    <col min="775" max="775" width="17.140625" style="100" customWidth="1"/>
    <col min="776" max="776" width="48" style="100" customWidth="1"/>
    <col min="777" max="1026" width="9.140625" style="100"/>
    <col min="1027" max="1027" width="6.85546875" style="100" customWidth="1"/>
    <col min="1028" max="1028" width="28.85546875" style="100" customWidth="1"/>
    <col min="1029" max="1029" width="29.7109375" style="100" customWidth="1"/>
    <col min="1030" max="1030" width="51.28515625" style="100" customWidth="1"/>
    <col min="1031" max="1031" width="17.140625" style="100" customWidth="1"/>
    <col min="1032" max="1032" width="48" style="100" customWidth="1"/>
    <col min="1033" max="1282" width="9.140625" style="100"/>
    <col min="1283" max="1283" width="6.85546875" style="100" customWidth="1"/>
    <col min="1284" max="1284" width="28.85546875" style="100" customWidth="1"/>
    <col min="1285" max="1285" width="29.7109375" style="100" customWidth="1"/>
    <col min="1286" max="1286" width="51.28515625" style="100" customWidth="1"/>
    <col min="1287" max="1287" width="17.140625" style="100" customWidth="1"/>
    <col min="1288" max="1288" width="48" style="100" customWidth="1"/>
    <col min="1289" max="1538" width="9.140625" style="100"/>
    <col min="1539" max="1539" width="6.85546875" style="100" customWidth="1"/>
    <col min="1540" max="1540" width="28.85546875" style="100" customWidth="1"/>
    <col min="1541" max="1541" width="29.7109375" style="100" customWidth="1"/>
    <col min="1542" max="1542" width="51.28515625" style="100" customWidth="1"/>
    <col min="1543" max="1543" width="17.140625" style="100" customWidth="1"/>
    <col min="1544" max="1544" width="48" style="100" customWidth="1"/>
    <col min="1545" max="1794" width="9.140625" style="100"/>
    <col min="1795" max="1795" width="6.85546875" style="100" customWidth="1"/>
    <col min="1796" max="1796" width="28.85546875" style="100" customWidth="1"/>
    <col min="1797" max="1797" width="29.7109375" style="100" customWidth="1"/>
    <col min="1798" max="1798" width="51.28515625" style="100" customWidth="1"/>
    <col min="1799" max="1799" width="17.140625" style="100" customWidth="1"/>
    <col min="1800" max="1800" width="48" style="100" customWidth="1"/>
    <col min="1801" max="2050" width="9.140625" style="100"/>
    <col min="2051" max="2051" width="6.85546875" style="100" customWidth="1"/>
    <col min="2052" max="2052" width="28.85546875" style="100" customWidth="1"/>
    <col min="2053" max="2053" width="29.7109375" style="100" customWidth="1"/>
    <col min="2054" max="2054" width="51.28515625" style="100" customWidth="1"/>
    <col min="2055" max="2055" width="17.140625" style="100" customWidth="1"/>
    <col min="2056" max="2056" width="48" style="100" customWidth="1"/>
    <col min="2057" max="2306" width="9.140625" style="100"/>
    <col min="2307" max="2307" width="6.85546875" style="100" customWidth="1"/>
    <col min="2308" max="2308" width="28.85546875" style="100" customWidth="1"/>
    <col min="2309" max="2309" width="29.7109375" style="100" customWidth="1"/>
    <col min="2310" max="2310" width="51.28515625" style="100" customWidth="1"/>
    <col min="2311" max="2311" width="17.140625" style="100" customWidth="1"/>
    <col min="2312" max="2312" width="48" style="100" customWidth="1"/>
    <col min="2313" max="2562" width="9.140625" style="100"/>
    <col min="2563" max="2563" width="6.85546875" style="100" customWidth="1"/>
    <col min="2564" max="2564" width="28.85546875" style="100" customWidth="1"/>
    <col min="2565" max="2565" width="29.7109375" style="100" customWidth="1"/>
    <col min="2566" max="2566" width="51.28515625" style="100" customWidth="1"/>
    <col min="2567" max="2567" width="17.140625" style="100" customWidth="1"/>
    <col min="2568" max="2568" width="48" style="100" customWidth="1"/>
    <col min="2569" max="2818" width="9.140625" style="100"/>
    <col min="2819" max="2819" width="6.85546875" style="100" customWidth="1"/>
    <col min="2820" max="2820" width="28.85546875" style="100" customWidth="1"/>
    <col min="2821" max="2821" width="29.7109375" style="100" customWidth="1"/>
    <col min="2822" max="2822" width="51.28515625" style="100" customWidth="1"/>
    <col min="2823" max="2823" width="17.140625" style="100" customWidth="1"/>
    <col min="2824" max="2824" width="48" style="100" customWidth="1"/>
    <col min="2825" max="3074" width="9.140625" style="100"/>
    <col min="3075" max="3075" width="6.85546875" style="100" customWidth="1"/>
    <col min="3076" max="3076" width="28.85546875" style="100" customWidth="1"/>
    <col min="3077" max="3077" width="29.7109375" style="100" customWidth="1"/>
    <col min="3078" max="3078" width="51.28515625" style="100" customWidth="1"/>
    <col min="3079" max="3079" width="17.140625" style="100" customWidth="1"/>
    <col min="3080" max="3080" width="48" style="100" customWidth="1"/>
    <col min="3081" max="3330" width="9.140625" style="100"/>
    <col min="3331" max="3331" width="6.85546875" style="100" customWidth="1"/>
    <col min="3332" max="3332" width="28.85546875" style="100" customWidth="1"/>
    <col min="3333" max="3333" width="29.7109375" style="100" customWidth="1"/>
    <col min="3334" max="3334" width="51.28515625" style="100" customWidth="1"/>
    <col min="3335" max="3335" width="17.140625" style="100" customWidth="1"/>
    <col min="3336" max="3336" width="48" style="100" customWidth="1"/>
    <col min="3337" max="3586" width="9.140625" style="100"/>
    <col min="3587" max="3587" width="6.85546875" style="100" customWidth="1"/>
    <col min="3588" max="3588" width="28.85546875" style="100" customWidth="1"/>
    <col min="3589" max="3589" width="29.7109375" style="100" customWidth="1"/>
    <col min="3590" max="3590" width="51.28515625" style="100" customWidth="1"/>
    <col min="3591" max="3591" width="17.140625" style="100" customWidth="1"/>
    <col min="3592" max="3592" width="48" style="100" customWidth="1"/>
    <col min="3593" max="3842" width="9.140625" style="100"/>
    <col min="3843" max="3843" width="6.85546875" style="100" customWidth="1"/>
    <col min="3844" max="3844" width="28.85546875" style="100" customWidth="1"/>
    <col min="3845" max="3845" width="29.7109375" style="100" customWidth="1"/>
    <col min="3846" max="3846" width="51.28515625" style="100" customWidth="1"/>
    <col min="3847" max="3847" width="17.140625" style="100" customWidth="1"/>
    <col min="3848" max="3848" width="48" style="100" customWidth="1"/>
    <col min="3849" max="4098" width="9.140625" style="100"/>
    <col min="4099" max="4099" width="6.85546875" style="100" customWidth="1"/>
    <col min="4100" max="4100" width="28.85546875" style="100" customWidth="1"/>
    <col min="4101" max="4101" width="29.7109375" style="100" customWidth="1"/>
    <col min="4102" max="4102" width="51.28515625" style="100" customWidth="1"/>
    <col min="4103" max="4103" width="17.140625" style="100" customWidth="1"/>
    <col min="4104" max="4104" width="48" style="100" customWidth="1"/>
    <col min="4105" max="4354" width="9.140625" style="100"/>
    <col min="4355" max="4355" width="6.85546875" style="100" customWidth="1"/>
    <col min="4356" max="4356" width="28.85546875" style="100" customWidth="1"/>
    <col min="4357" max="4357" width="29.7109375" style="100" customWidth="1"/>
    <col min="4358" max="4358" width="51.28515625" style="100" customWidth="1"/>
    <col min="4359" max="4359" width="17.140625" style="100" customWidth="1"/>
    <col min="4360" max="4360" width="48" style="100" customWidth="1"/>
    <col min="4361" max="4610" width="9.140625" style="100"/>
    <col min="4611" max="4611" width="6.85546875" style="100" customWidth="1"/>
    <col min="4612" max="4612" width="28.85546875" style="100" customWidth="1"/>
    <col min="4613" max="4613" width="29.7109375" style="100" customWidth="1"/>
    <col min="4614" max="4614" width="51.28515625" style="100" customWidth="1"/>
    <col min="4615" max="4615" width="17.140625" style="100" customWidth="1"/>
    <col min="4616" max="4616" width="48" style="100" customWidth="1"/>
    <col min="4617" max="4866" width="9.140625" style="100"/>
    <col min="4867" max="4867" width="6.85546875" style="100" customWidth="1"/>
    <col min="4868" max="4868" width="28.85546875" style="100" customWidth="1"/>
    <col min="4869" max="4869" width="29.7109375" style="100" customWidth="1"/>
    <col min="4870" max="4870" width="51.28515625" style="100" customWidth="1"/>
    <col min="4871" max="4871" width="17.140625" style="100" customWidth="1"/>
    <col min="4872" max="4872" width="48" style="100" customWidth="1"/>
    <col min="4873" max="5122" width="9.140625" style="100"/>
    <col min="5123" max="5123" width="6.85546875" style="100" customWidth="1"/>
    <col min="5124" max="5124" width="28.85546875" style="100" customWidth="1"/>
    <col min="5125" max="5125" width="29.7109375" style="100" customWidth="1"/>
    <col min="5126" max="5126" width="51.28515625" style="100" customWidth="1"/>
    <col min="5127" max="5127" width="17.140625" style="100" customWidth="1"/>
    <col min="5128" max="5128" width="48" style="100" customWidth="1"/>
    <col min="5129" max="5378" width="9.140625" style="100"/>
    <col min="5379" max="5379" width="6.85546875" style="100" customWidth="1"/>
    <col min="5380" max="5380" width="28.85546875" style="100" customWidth="1"/>
    <col min="5381" max="5381" width="29.7109375" style="100" customWidth="1"/>
    <col min="5382" max="5382" width="51.28515625" style="100" customWidth="1"/>
    <col min="5383" max="5383" width="17.140625" style="100" customWidth="1"/>
    <col min="5384" max="5384" width="48" style="100" customWidth="1"/>
    <col min="5385" max="5634" width="9.140625" style="100"/>
    <col min="5635" max="5635" width="6.85546875" style="100" customWidth="1"/>
    <col min="5636" max="5636" width="28.85546875" style="100" customWidth="1"/>
    <col min="5637" max="5637" width="29.7109375" style="100" customWidth="1"/>
    <col min="5638" max="5638" width="51.28515625" style="100" customWidth="1"/>
    <col min="5639" max="5639" width="17.140625" style="100" customWidth="1"/>
    <col min="5640" max="5640" width="48" style="100" customWidth="1"/>
    <col min="5641" max="5890" width="9.140625" style="100"/>
    <col min="5891" max="5891" width="6.85546875" style="100" customWidth="1"/>
    <col min="5892" max="5892" width="28.85546875" style="100" customWidth="1"/>
    <col min="5893" max="5893" width="29.7109375" style="100" customWidth="1"/>
    <col min="5894" max="5894" width="51.28515625" style="100" customWidth="1"/>
    <col min="5895" max="5895" width="17.140625" style="100" customWidth="1"/>
    <col min="5896" max="5896" width="48" style="100" customWidth="1"/>
    <col min="5897" max="6146" width="9.140625" style="100"/>
    <col min="6147" max="6147" width="6.85546875" style="100" customWidth="1"/>
    <col min="6148" max="6148" width="28.85546875" style="100" customWidth="1"/>
    <col min="6149" max="6149" width="29.7109375" style="100" customWidth="1"/>
    <col min="6150" max="6150" width="51.28515625" style="100" customWidth="1"/>
    <col min="6151" max="6151" width="17.140625" style="100" customWidth="1"/>
    <col min="6152" max="6152" width="48" style="100" customWidth="1"/>
    <col min="6153" max="6402" width="9.140625" style="100"/>
    <col min="6403" max="6403" width="6.85546875" style="100" customWidth="1"/>
    <col min="6404" max="6404" width="28.85546875" style="100" customWidth="1"/>
    <col min="6405" max="6405" width="29.7109375" style="100" customWidth="1"/>
    <col min="6406" max="6406" width="51.28515625" style="100" customWidth="1"/>
    <col min="6407" max="6407" width="17.140625" style="100" customWidth="1"/>
    <col min="6408" max="6408" width="48" style="100" customWidth="1"/>
    <col min="6409" max="6658" width="9.140625" style="100"/>
    <col min="6659" max="6659" width="6.85546875" style="100" customWidth="1"/>
    <col min="6660" max="6660" width="28.85546875" style="100" customWidth="1"/>
    <col min="6661" max="6661" width="29.7109375" style="100" customWidth="1"/>
    <col min="6662" max="6662" width="51.28515625" style="100" customWidth="1"/>
    <col min="6663" max="6663" width="17.140625" style="100" customWidth="1"/>
    <col min="6664" max="6664" width="48" style="100" customWidth="1"/>
    <col min="6665" max="6914" width="9.140625" style="100"/>
    <col min="6915" max="6915" width="6.85546875" style="100" customWidth="1"/>
    <col min="6916" max="6916" width="28.85546875" style="100" customWidth="1"/>
    <col min="6917" max="6917" width="29.7109375" style="100" customWidth="1"/>
    <col min="6918" max="6918" width="51.28515625" style="100" customWidth="1"/>
    <col min="6919" max="6919" width="17.140625" style="100" customWidth="1"/>
    <col min="6920" max="6920" width="48" style="100" customWidth="1"/>
    <col min="6921" max="7170" width="9.140625" style="100"/>
    <col min="7171" max="7171" width="6.85546875" style="100" customWidth="1"/>
    <col min="7172" max="7172" width="28.85546875" style="100" customWidth="1"/>
    <col min="7173" max="7173" width="29.7109375" style="100" customWidth="1"/>
    <col min="7174" max="7174" width="51.28515625" style="100" customWidth="1"/>
    <col min="7175" max="7175" width="17.140625" style="100" customWidth="1"/>
    <col min="7176" max="7176" width="48" style="100" customWidth="1"/>
    <col min="7177" max="7426" width="9.140625" style="100"/>
    <col min="7427" max="7427" width="6.85546875" style="100" customWidth="1"/>
    <col min="7428" max="7428" width="28.85546875" style="100" customWidth="1"/>
    <col min="7429" max="7429" width="29.7109375" style="100" customWidth="1"/>
    <col min="7430" max="7430" width="51.28515625" style="100" customWidth="1"/>
    <col min="7431" max="7431" width="17.140625" style="100" customWidth="1"/>
    <col min="7432" max="7432" width="48" style="100" customWidth="1"/>
    <col min="7433" max="7682" width="9.140625" style="100"/>
    <col min="7683" max="7683" width="6.85546875" style="100" customWidth="1"/>
    <col min="7684" max="7684" width="28.85546875" style="100" customWidth="1"/>
    <col min="7685" max="7685" width="29.7109375" style="100" customWidth="1"/>
    <col min="7686" max="7686" width="51.28515625" style="100" customWidth="1"/>
    <col min="7687" max="7687" width="17.140625" style="100" customWidth="1"/>
    <col min="7688" max="7688" width="48" style="100" customWidth="1"/>
    <col min="7689" max="7938" width="9.140625" style="100"/>
    <col min="7939" max="7939" width="6.85546875" style="100" customWidth="1"/>
    <col min="7940" max="7940" width="28.85546875" style="100" customWidth="1"/>
    <col min="7941" max="7941" width="29.7109375" style="100" customWidth="1"/>
    <col min="7942" max="7942" width="51.28515625" style="100" customWidth="1"/>
    <col min="7943" max="7943" width="17.140625" style="100" customWidth="1"/>
    <col min="7944" max="7944" width="48" style="100" customWidth="1"/>
    <col min="7945" max="8194" width="9.140625" style="100"/>
    <col min="8195" max="8195" width="6.85546875" style="100" customWidth="1"/>
    <col min="8196" max="8196" width="28.85546875" style="100" customWidth="1"/>
    <col min="8197" max="8197" width="29.7109375" style="100" customWidth="1"/>
    <col min="8198" max="8198" width="51.28515625" style="100" customWidth="1"/>
    <col min="8199" max="8199" width="17.140625" style="100" customWidth="1"/>
    <col min="8200" max="8200" width="48" style="100" customWidth="1"/>
    <col min="8201" max="8450" width="9.140625" style="100"/>
    <col min="8451" max="8451" width="6.85546875" style="100" customWidth="1"/>
    <col min="8452" max="8452" width="28.85546875" style="100" customWidth="1"/>
    <col min="8453" max="8453" width="29.7109375" style="100" customWidth="1"/>
    <col min="8454" max="8454" width="51.28515625" style="100" customWidth="1"/>
    <col min="8455" max="8455" width="17.140625" style="100" customWidth="1"/>
    <col min="8456" max="8456" width="48" style="100" customWidth="1"/>
    <col min="8457" max="8706" width="9.140625" style="100"/>
    <col min="8707" max="8707" width="6.85546875" style="100" customWidth="1"/>
    <col min="8708" max="8708" width="28.85546875" style="100" customWidth="1"/>
    <col min="8709" max="8709" width="29.7109375" style="100" customWidth="1"/>
    <col min="8710" max="8710" width="51.28515625" style="100" customWidth="1"/>
    <col min="8711" max="8711" width="17.140625" style="100" customWidth="1"/>
    <col min="8712" max="8712" width="48" style="100" customWidth="1"/>
    <col min="8713" max="8962" width="9.140625" style="100"/>
    <col min="8963" max="8963" width="6.85546875" style="100" customWidth="1"/>
    <col min="8964" max="8964" width="28.85546875" style="100" customWidth="1"/>
    <col min="8965" max="8965" width="29.7109375" style="100" customWidth="1"/>
    <col min="8966" max="8966" width="51.28515625" style="100" customWidth="1"/>
    <col min="8967" max="8967" width="17.140625" style="100" customWidth="1"/>
    <col min="8968" max="8968" width="48" style="100" customWidth="1"/>
    <col min="8969" max="9218" width="9.140625" style="100"/>
    <col min="9219" max="9219" width="6.85546875" style="100" customWidth="1"/>
    <col min="9220" max="9220" width="28.85546875" style="100" customWidth="1"/>
    <col min="9221" max="9221" width="29.7109375" style="100" customWidth="1"/>
    <col min="9222" max="9222" width="51.28515625" style="100" customWidth="1"/>
    <col min="9223" max="9223" width="17.140625" style="100" customWidth="1"/>
    <col min="9224" max="9224" width="48" style="100" customWidth="1"/>
    <col min="9225" max="9474" width="9.140625" style="100"/>
    <col min="9475" max="9475" width="6.85546875" style="100" customWidth="1"/>
    <col min="9476" max="9476" width="28.85546875" style="100" customWidth="1"/>
    <col min="9477" max="9477" width="29.7109375" style="100" customWidth="1"/>
    <col min="9478" max="9478" width="51.28515625" style="100" customWidth="1"/>
    <col min="9479" max="9479" width="17.140625" style="100" customWidth="1"/>
    <col min="9480" max="9480" width="48" style="100" customWidth="1"/>
    <col min="9481" max="9730" width="9.140625" style="100"/>
    <col min="9731" max="9731" width="6.85546875" style="100" customWidth="1"/>
    <col min="9732" max="9732" width="28.85546875" style="100" customWidth="1"/>
    <col min="9733" max="9733" width="29.7109375" style="100" customWidth="1"/>
    <col min="9734" max="9734" width="51.28515625" style="100" customWidth="1"/>
    <col min="9735" max="9735" width="17.140625" style="100" customWidth="1"/>
    <col min="9736" max="9736" width="48" style="100" customWidth="1"/>
    <col min="9737" max="9986" width="9.140625" style="100"/>
    <col min="9987" max="9987" width="6.85546875" style="100" customWidth="1"/>
    <col min="9988" max="9988" width="28.85546875" style="100" customWidth="1"/>
    <col min="9989" max="9989" width="29.7109375" style="100" customWidth="1"/>
    <col min="9990" max="9990" width="51.28515625" style="100" customWidth="1"/>
    <col min="9991" max="9991" width="17.140625" style="100" customWidth="1"/>
    <col min="9992" max="9992" width="48" style="100" customWidth="1"/>
    <col min="9993" max="10242" width="9.140625" style="100"/>
    <col min="10243" max="10243" width="6.85546875" style="100" customWidth="1"/>
    <col min="10244" max="10244" width="28.85546875" style="100" customWidth="1"/>
    <col min="10245" max="10245" width="29.7109375" style="100" customWidth="1"/>
    <col min="10246" max="10246" width="51.28515625" style="100" customWidth="1"/>
    <col min="10247" max="10247" width="17.140625" style="100" customWidth="1"/>
    <col min="10248" max="10248" width="48" style="100" customWidth="1"/>
    <col min="10249" max="10498" width="9.140625" style="100"/>
    <col min="10499" max="10499" width="6.85546875" style="100" customWidth="1"/>
    <col min="10500" max="10500" width="28.85546875" style="100" customWidth="1"/>
    <col min="10501" max="10501" width="29.7109375" style="100" customWidth="1"/>
    <col min="10502" max="10502" width="51.28515625" style="100" customWidth="1"/>
    <col min="10503" max="10503" width="17.140625" style="100" customWidth="1"/>
    <col min="10504" max="10504" width="48" style="100" customWidth="1"/>
    <col min="10505" max="10754" width="9.140625" style="100"/>
    <col min="10755" max="10755" width="6.85546875" style="100" customWidth="1"/>
    <col min="10756" max="10756" width="28.85546875" style="100" customWidth="1"/>
    <col min="10757" max="10757" width="29.7109375" style="100" customWidth="1"/>
    <col min="10758" max="10758" width="51.28515625" style="100" customWidth="1"/>
    <col min="10759" max="10759" width="17.140625" style="100" customWidth="1"/>
    <col min="10760" max="10760" width="48" style="100" customWidth="1"/>
    <col min="10761" max="11010" width="9.140625" style="100"/>
    <col min="11011" max="11011" width="6.85546875" style="100" customWidth="1"/>
    <col min="11012" max="11012" width="28.85546875" style="100" customWidth="1"/>
    <col min="11013" max="11013" width="29.7109375" style="100" customWidth="1"/>
    <col min="11014" max="11014" width="51.28515625" style="100" customWidth="1"/>
    <col min="11015" max="11015" width="17.140625" style="100" customWidth="1"/>
    <col min="11016" max="11016" width="48" style="100" customWidth="1"/>
    <col min="11017" max="11266" width="9.140625" style="100"/>
    <col min="11267" max="11267" width="6.85546875" style="100" customWidth="1"/>
    <col min="11268" max="11268" width="28.85546875" style="100" customWidth="1"/>
    <col min="11269" max="11269" width="29.7109375" style="100" customWidth="1"/>
    <col min="11270" max="11270" width="51.28515625" style="100" customWidth="1"/>
    <col min="11271" max="11271" width="17.140625" style="100" customWidth="1"/>
    <col min="11272" max="11272" width="48" style="100" customWidth="1"/>
    <col min="11273" max="11522" width="9.140625" style="100"/>
    <col min="11523" max="11523" width="6.85546875" style="100" customWidth="1"/>
    <col min="11524" max="11524" width="28.85546875" style="100" customWidth="1"/>
    <col min="11525" max="11525" width="29.7109375" style="100" customWidth="1"/>
    <col min="11526" max="11526" width="51.28515625" style="100" customWidth="1"/>
    <col min="11527" max="11527" width="17.140625" style="100" customWidth="1"/>
    <col min="11528" max="11528" width="48" style="100" customWidth="1"/>
    <col min="11529" max="11778" width="9.140625" style="100"/>
    <col min="11779" max="11779" width="6.85546875" style="100" customWidth="1"/>
    <col min="11780" max="11780" width="28.85546875" style="100" customWidth="1"/>
    <col min="11781" max="11781" width="29.7109375" style="100" customWidth="1"/>
    <col min="11782" max="11782" width="51.28515625" style="100" customWidth="1"/>
    <col min="11783" max="11783" width="17.140625" style="100" customWidth="1"/>
    <col min="11784" max="11784" width="48" style="100" customWidth="1"/>
    <col min="11785" max="12034" width="9.140625" style="100"/>
    <col min="12035" max="12035" width="6.85546875" style="100" customWidth="1"/>
    <col min="12036" max="12036" width="28.85546875" style="100" customWidth="1"/>
    <col min="12037" max="12037" width="29.7109375" style="100" customWidth="1"/>
    <col min="12038" max="12038" width="51.28515625" style="100" customWidth="1"/>
    <col min="12039" max="12039" width="17.140625" style="100" customWidth="1"/>
    <col min="12040" max="12040" width="48" style="100" customWidth="1"/>
    <col min="12041" max="12290" width="9.140625" style="100"/>
    <col min="12291" max="12291" width="6.85546875" style="100" customWidth="1"/>
    <col min="12292" max="12292" width="28.85546875" style="100" customWidth="1"/>
    <col min="12293" max="12293" width="29.7109375" style="100" customWidth="1"/>
    <col min="12294" max="12294" width="51.28515625" style="100" customWidth="1"/>
    <col min="12295" max="12295" width="17.140625" style="100" customWidth="1"/>
    <col min="12296" max="12296" width="48" style="100" customWidth="1"/>
    <col min="12297" max="12546" width="9.140625" style="100"/>
    <col min="12547" max="12547" width="6.85546875" style="100" customWidth="1"/>
    <col min="12548" max="12548" width="28.85546875" style="100" customWidth="1"/>
    <col min="12549" max="12549" width="29.7109375" style="100" customWidth="1"/>
    <col min="12550" max="12550" width="51.28515625" style="100" customWidth="1"/>
    <col min="12551" max="12551" width="17.140625" style="100" customWidth="1"/>
    <col min="12552" max="12552" width="48" style="100" customWidth="1"/>
    <col min="12553" max="12802" width="9.140625" style="100"/>
    <col min="12803" max="12803" width="6.85546875" style="100" customWidth="1"/>
    <col min="12804" max="12804" width="28.85546875" style="100" customWidth="1"/>
    <col min="12805" max="12805" width="29.7109375" style="100" customWidth="1"/>
    <col min="12806" max="12806" width="51.28515625" style="100" customWidth="1"/>
    <col min="12807" max="12807" width="17.140625" style="100" customWidth="1"/>
    <col min="12808" max="12808" width="48" style="100" customWidth="1"/>
    <col min="12809" max="13058" width="9.140625" style="100"/>
    <col min="13059" max="13059" width="6.85546875" style="100" customWidth="1"/>
    <col min="13060" max="13060" width="28.85546875" style="100" customWidth="1"/>
    <col min="13061" max="13061" width="29.7109375" style="100" customWidth="1"/>
    <col min="13062" max="13062" width="51.28515625" style="100" customWidth="1"/>
    <col min="13063" max="13063" width="17.140625" style="100" customWidth="1"/>
    <col min="13064" max="13064" width="48" style="100" customWidth="1"/>
    <col min="13065" max="13314" width="9.140625" style="100"/>
    <col min="13315" max="13315" width="6.85546875" style="100" customWidth="1"/>
    <col min="13316" max="13316" width="28.85546875" style="100" customWidth="1"/>
    <col min="13317" max="13317" width="29.7109375" style="100" customWidth="1"/>
    <col min="13318" max="13318" width="51.28515625" style="100" customWidth="1"/>
    <col min="13319" max="13319" width="17.140625" style="100" customWidth="1"/>
    <col min="13320" max="13320" width="48" style="100" customWidth="1"/>
    <col min="13321" max="13570" width="9.140625" style="100"/>
    <col min="13571" max="13571" width="6.85546875" style="100" customWidth="1"/>
    <col min="13572" max="13572" width="28.85546875" style="100" customWidth="1"/>
    <col min="13573" max="13573" width="29.7109375" style="100" customWidth="1"/>
    <col min="13574" max="13574" width="51.28515625" style="100" customWidth="1"/>
    <col min="13575" max="13575" width="17.140625" style="100" customWidth="1"/>
    <col min="13576" max="13576" width="48" style="100" customWidth="1"/>
    <col min="13577" max="13826" width="9.140625" style="100"/>
    <col min="13827" max="13827" width="6.85546875" style="100" customWidth="1"/>
    <col min="13828" max="13828" width="28.85546875" style="100" customWidth="1"/>
    <col min="13829" max="13829" width="29.7109375" style="100" customWidth="1"/>
    <col min="13830" max="13830" width="51.28515625" style="100" customWidth="1"/>
    <col min="13831" max="13831" width="17.140625" style="100" customWidth="1"/>
    <col min="13832" max="13832" width="48" style="100" customWidth="1"/>
    <col min="13833" max="14082" width="9.140625" style="100"/>
    <col min="14083" max="14083" width="6.85546875" style="100" customWidth="1"/>
    <col min="14084" max="14084" width="28.85546875" style="100" customWidth="1"/>
    <col min="14085" max="14085" width="29.7109375" style="100" customWidth="1"/>
    <col min="14086" max="14086" width="51.28515625" style="100" customWidth="1"/>
    <col min="14087" max="14087" width="17.140625" style="100" customWidth="1"/>
    <col min="14088" max="14088" width="48" style="100" customWidth="1"/>
    <col min="14089" max="14338" width="9.140625" style="100"/>
    <col min="14339" max="14339" width="6.85546875" style="100" customWidth="1"/>
    <col min="14340" max="14340" width="28.85546875" style="100" customWidth="1"/>
    <col min="14341" max="14341" width="29.7109375" style="100" customWidth="1"/>
    <col min="14342" max="14342" width="51.28515625" style="100" customWidth="1"/>
    <col min="14343" max="14343" width="17.140625" style="100" customWidth="1"/>
    <col min="14344" max="14344" width="48" style="100" customWidth="1"/>
    <col min="14345" max="14594" width="9.140625" style="100"/>
    <col min="14595" max="14595" width="6.85546875" style="100" customWidth="1"/>
    <col min="14596" max="14596" width="28.85546875" style="100" customWidth="1"/>
    <col min="14597" max="14597" width="29.7109375" style="100" customWidth="1"/>
    <col min="14598" max="14598" width="51.28515625" style="100" customWidth="1"/>
    <col min="14599" max="14599" width="17.140625" style="100" customWidth="1"/>
    <col min="14600" max="14600" width="48" style="100" customWidth="1"/>
    <col min="14601" max="14850" width="9.140625" style="100"/>
    <col min="14851" max="14851" width="6.85546875" style="100" customWidth="1"/>
    <col min="14852" max="14852" width="28.85546875" style="100" customWidth="1"/>
    <col min="14853" max="14853" width="29.7109375" style="100" customWidth="1"/>
    <col min="14854" max="14854" width="51.28515625" style="100" customWidth="1"/>
    <col min="14855" max="14855" width="17.140625" style="100" customWidth="1"/>
    <col min="14856" max="14856" width="48" style="100" customWidth="1"/>
    <col min="14857" max="15106" width="9.140625" style="100"/>
    <col min="15107" max="15107" width="6.85546875" style="100" customWidth="1"/>
    <col min="15108" max="15108" width="28.85546875" style="100" customWidth="1"/>
    <col min="15109" max="15109" width="29.7109375" style="100" customWidth="1"/>
    <col min="15110" max="15110" width="51.28515625" style="100" customWidth="1"/>
    <col min="15111" max="15111" width="17.140625" style="100" customWidth="1"/>
    <col min="15112" max="15112" width="48" style="100" customWidth="1"/>
    <col min="15113" max="15362" width="9.140625" style="100"/>
    <col min="15363" max="15363" width="6.85546875" style="100" customWidth="1"/>
    <col min="15364" max="15364" width="28.85546875" style="100" customWidth="1"/>
    <col min="15365" max="15365" width="29.7109375" style="100" customWidth="1"/>
    <col min="15366" max="15366" width="51.28515625" style="100" customWidth="1"/>
    <col min="15367" max="15367" width="17.140625" style="100" customWidth="1"/>
    <col min="15368" max="15368" width="48" style="100" customWidth="1"/>
    <col min="15369" max="15618" width="9.140625" style="100"/>
    <col min="15619" max="15619" width="6.85546875" style="100" customWidth="1"/>
    <col min="15620" max="15620" width="28.85546875" style="100" customWidth="1"/>
    <col min="15621" max="15621" width="29.7109375" style="100" customWidth="1"/>
    <col min="15622" max="15622" width="51.28515625" style="100" customWidth="1"/>
    <col min="15623" max="15623" width="17.140625" style="100" customWidth="1"/>
    <col min="15624" max="15624" width="48" style="100" customWidth="1"/>
    <col min="15625" max="15874" width="9.140625" style="100"/>
    <col min="15875" max="15875" width="6.85546875" style="100" customWidth="1"/>
    <col min="15876" max="15876" width="28.85546875" style="100" customWidth="1"/>
    <col min="15877" max="15877" width="29.7109375" style="100" customWidth="1"/>
    <col min="15878" max="15878" width="51.28515625" style="100" customWidth="1"/>
    <col min="15879" max="15879" width="17.140625" style="100" customWidth="1"/>
    <col min="15880" max="15880" width="48" style="100" customWidth="1"/>
    <col min="15881" max="16130" width="9.140625" style="100"/>
    <col min="16131" max="16131" width="6.85546875" style="100" customWidth="1"/>
    <col min="16132" max="16132" width="28.85546875" style="100" customWidth="1"/>
    <col min="16133" max="16133" width="29.7109375" style="100" customWidth="1"/>
    <col min="16134" max="16134" width="51.28515625" style="100" customWidth="1"/>
    <col min="16135" max="16135" width="17.140625" style="100" customWidth="1"/>
    <col min="16136" max="16136" width="48" style="100" customWidth="1"/>
    <col min="16137" max="16384" width="9.140625" style="100"/>
  </cols>
  <sheetData>
    <row r="1" spans="1:10" x14ac:dyDescent="0.25">
      <c r="A1" s="220" t="s">
        <v>235</v>
      </c>
      <c r="B1" s="221"/>
      <c r="C1" s="221"/>
      <c r="D1" s="221"/>
      <c r="E1" s="221"/>
      <c r="F1" s="221"/>
      <c r="G1" s="221"/>
      <c r="H1" s="221"/>
    </row>
    <row r="2" spans="1:10" x14ac:dyDescent="0.25">
      <c r="A2" s="220"/>
      <c r="B2" s="221"/>
      <c r="C2" s="221"/>
      <c r="D2" s="221"/>
      <c r="E2" s="221"/>
      <c r="F2" s="221"/>
      <c r="G2" s="221"/>
      <c r="H2" s="221"/>
    </row>
    <row r="3" spans="1:10" x14ac:dyDescent="0.25">
      <c r="A3" s="220"/>
      <c r="B3" s="221"/>
      <c r="C3" s="221"/>
      <c r="D3" s="221"/>
      <c r="E3" s="221"/>
      <c r="F3" s="221"/>
      <c r="G3" s="221"/>
      <c r="H3" s="221"/>
    </row>
    <row r="4" spans="1:10" ht="18" customHeight="1" x14ac:dyDescent="0.25">
      <c r="A4" s="220"/>
      <c r="B4" s="221"/>
      <c r="C4" s="221"/>
      <c r="D4" s="221"/>
      <c r="E4" s="221"/>
      <c r="F4" s="221"/>
      <c r="G4" s="221"/>
      <c r="H4" s="221"/>
    </row>
    <row r="5" spans="1:10" ht="34.5" customHeight="1" x14ac:dyDescent="0.25">
      <c r="A5" s="222" t="s">
        <v>188</v>
      </c>
      <c r="B5" s="222" t="s">
        <v>189</v>
      </c>
      <c r="C5" s="222" t="s">
        <v>24</v>
      </c>
      <c r="D5" s="222" t="s">
        <v>190</v>
      </c>
      <c r="E5" s="101" t="s">
        <v>182</v>
      </c>
      <c r="F5" s="101" t="s">
        <v>180</v>
      </c>
      <c r="G5" s="101" t="s">
        <v>181</v>
      </c>
      <c r="H5" s="224" t="s">
        <v>191</v>
      </c>
    </row>
    <row r="6" spans="1:10" ht="21.75" customHeight="1" x14ac:dyDescent="0.25">
      <c r="A6" s="223"/>
      <c r="B6" s="223"/>
      <c r="C6" s="223"/>
      <c r="D6" s="223"/>
      <c r="E6" s="225" t="s">
        <v>192</v>
      </c>
      <c r="F6" s="226"/>
      <c r="G6" s="227"/>
      <c r="H6" s="224"/>
    </row>
    <row r="7" spans="1:10" ht="31.5" x14ac:dyDescent="0.25">
      <c r="A7" s="184">
        <v>1</v>
      </c>
      <c r="B7" s="176" t="s">
        <v>229</v>
      </c>
      <c r="C7" s="9" t="s">
        <v>236</v>
      </c>
      <c r="D7" s="70" t="s">
        <v>31</v>
      </c>
      <c r="E7" s="185">
        <v>180600</v>
      </c>
      <c r="F7" s="185">
        <v>0</v>
      </c>
      <c r="G7" s="185">
        <v>0</v>
      </c>
      <c r="H7" s="180" t="s">
        <v>230</v>
      </c>
    </row>
    <row r="8" spans="1:10" ht="66" customHeight="1" x14ac:dyDescent="0.25">
      <c r="A8" s="182">
        <v>2</v>
      </c>
      <c r="B8" s="176" t="s">
        <v>229</v>
      </c>
      <c r="C8" s="9" t="s">
        <v>225</v>
      </c>
      <c r="D8" s="12" t="s">
        <v>48</v>
      </c>
      <c r="E8" s="179">
        <v>-532000</v>
      </c>
      <c r="F8" s="185">
        <v>0</v>
      </c>
      <c r="G8" s="185">
        <v>0</v>
      </c>
      <c r="H8" s="180" t="s">
        <v>230</v>
      </c>
    </row>
    <row r="9" spans="1:10" ht="47.25" x14ac:dyDescent="0.25">
      <c r="A9" s="182">
        <v>3</v>
      </c>
      <c r="B9" s="176" t="s">
        <v>229</v>
      </c>
      <c r="C9" s="9" t="s">
        <v>226</v>
      </c>
      <c r="D9" s="16" t="s">
        <v>54</v>
      </c>
      <c r="E9" s="179">
        <v>-250000</v>
      </c>
      <c r="F9" s="179">
        <v>0</v>
      </c>
      <c r="G9" s="179">
        <v>0</v>
      </c>
      <c r="H9" s="180" t="s">
        <v>230</v>
      </c>
    </row>
    <row r="10" spans="1:10" ht="94.5" x14ac:dyDescent="0.25">
      <c r="A10" s="182">
        <v>4</v>
      </c>
      <c r="B10" s="176" t="s">
        <v>229</v>
      </c>
      <c r="C10" s="9" t="s">
        <v>227</v>
      </c>
      <c r="D10" s="12" t="s">
        <v>64</v>
      </c>
      <c r="E10" s="179">
        <v>-600</v>
      </c>
      <c r="F10" s="179">
        <v>0</v>
      </c>
      <c r="G10" s="181">
        <v>0</v>
      </c>
      <c r="H10" s="180" t="s">
        <v>231</v>
      </c>
    </row>
    <row r="11" spans="1:10" ht="94.5" x14ac:dyDescent="0.25">
      <c r="A11" s="182">
        <v>5</v>
      </c>
      <c r="B11" s="113" t="s">
        <v>193</v>
      </c>
      <c r="C11" s="9" t="s">
        <v>228</v>
      </c>
      <c r="D11" s="12" t="s">
        <v>89</v>
      </c>
      <c r="E11" s="179">
        <v>106106</v>
      </c>
      <c r="F11" s="179">
        <v>0</v>
      </c>
      <c r="G11" s="181">
        <v>0</v>
      </c>
      <c r="H11" s="180" t="s">
        <v>231</v>
      </c>
    </row>
    <row r="12" spans="1:10" s="102" customFormat="1" ht="23.25" customHeight="1" x14ac:dyDescent="0.25">
      <c r="A12" s="217" t="s">
        <v>194</v>
      </c>
      <c r="B12" s="218"/>
      <c r="C12" s="218"/>
      <c r="D12" s="219"/>
      <c r="E12" s="119">
        <f>SUM(E7:E11)</f>
        <v>-495894</v>
      </c>
      <c r="F12" s="119">
        <f t="shared" ref="F12:G12" si="0">SUM(F7:F11)</f>
        <v>0</v>
      </c>
      <c r="G12" s="119">
        <f t="shared" si="0"/>
        <v>0</v>
      </c>
      <c r="H12" s="124"/>
    </row>
    <row r="13" spans="1:10" s="102" customFormat="1" ht="204.75" x14ac:dyDescent="0.25">
      <c r="A13" s="103">
        <v>6</v>
      </c>
      <c r="B13" s="113" t="s">
        <v>193</v>
      </c>
      <c r="C13" s="165" t="s">
        <v>217</v>
      </c>
      <c r="D13" s="21" t="s">
        <v>135</v>
      </c>
      <c r="E13" s="106">
        <f>236419.8+1473373.15+796938.46+126090.56+379073.23+261180+252181.12-285168.46+130900+228539.14</f>
        <v>3599527.0000000005</v>
      </c>
      <c r="F13" s="106">
        <v>0</v>
      </c>
      <c r="G13" s="106">
        <v>0</v>
      </c>
      <c r="H13" s="124" t="s">
        <v>234</v>
      </c>
      <c r="J13" s="115"/>
    </row>
    <row r="14" spans="1:10" s="102" customFormat="1" ht="78.75" x14ac:dyDescent="0.25">
      <c r="A14" s="103">
        <v>7</v>
      </c>
      <c r="B14" s="114" t="s">
        <v>193</v>
      </c>
      <c r="C14" s="168" t="s">
        <v>218</v>
      </c>
      <c r="D14" s="170" t="s">
        <v>222</v>
      </c>
      <c r="E14" s="118">
        <f>1293736.57-756556.61</f>
        <v>537179.96000000008</v>
      </c>
      <c r="F14" s="106">
        <v>0</v>
      </c>
      <c r="G14" s="106">
        <v>0</v>
      </c>
      <c r="H14" s="177" t="s">
        <v>221</v>
      </c>
    </row>
    <row r="15" spans="1:10" s="102" customFormat="1" ht="78.75" x14ac:dyDescent="0.25">
      <c r="A15" s="103">
        <v>8</v>
      </c>
      <c r="B15" s="114" t="s">
        <v>193</v>
      </c>
      <c r="C15" s="168" t="s">
        <v>219</v>
      </c>
      <c r="D15" s="110" t="s">
        <v>117</v>
      </c>
      <c r="E15" s="118">
        <v>5333357.33</v>
      </c>
      <c r="F15" s="106">
        <v>0</v>
      </c>
      <c r="G15" s="106">
        <v>0</v>
      </c>
      <c r="H15" s="178" t="s">
        <v>220</v>
      </c>
    </row>
    <row r="16" spans="1:10" s="102" customFormat="1" ht="78.75" x14ac:dyDescent="0.25">
      <c r="A16" s="103">
        <v>9</v>
      </c>
      <c r="B16" s="114" t="s">
        <v>193</v>
      </c>
      <c r="C16" s="186" t="s">
        <v>224</v>
      </c>
      <c r="D16" s="174" t="s">
        <v>211</v>
      </c>
      <c r="E16" s="118">
        <v>220000</v>
      </c>
      <c r="F16" s="106">
        <v>0</v>
      </c>
      <c r="G16" s="106">
        <v>0</v>
      </c>
      <c r="H16" s="178" t="s">
        <v>232</v>
      </c>
    </row>
    <row r="17" spans="1:8" s="102" customFormat="1" ht="20.25" customHeight="1" x14ac:dyDescent="0.25">
      <c r="A17" s="120" t="s">
        <v>196</v>
      </c>
      <c r="B17" s="121"/>
      <c r="C17" s="122"/>
      <c r="D17" s="122"/>
      <c r="E17" s="123">
        <f>SUM(E13:E16)</f>
        <v>9690064.290000001</v>
      </c>
      <c r="F17" s="123">
        <f>SUM(F13:F16)</f>
        <v>0</v>
      </c>
      <c r="G17" s="123">
        <f>SUM(G13:G16)</f>
        <v>0</v>
      </c>
      <c r="H17" s="124"/>
    </row>
    <row r="18" spans="1:8" ht="24" customHeight="1" x14ac:dyDescent="0.25">
      <c r="A18" s="120" t="s">
        <v>197</v>
      </c>
      <c r="B18" s="121"/>
      <c r="C18" s="122"/>
      <c r="D18" s="122"/>
      <c r="E18" s="123">
        <f>E12+E17</f>
        <v>9194170.290000001</v>
      </c>
      <c r="F18" s="123">
        <f>F12+F17</f>
        <v>0</v>
      </c>
      <c r="G18" s="123">
        <f>G12+G17</f>
        <v>0</v>
      </c>
      <c r="H18" s="124"/>
    </row>
    <row r="19" spans="1:8" x14ac:dyDescent="0.25">
      <c r="A19" s="100"/>
    </row>
    <row r="21" spans="1:8" x14ac:dyDescent="0.25">
      <c r="D21" s="169"/>
    </row>
  </sheetData>
  <mergeCells count="8">
    <mergeCell ref="A12:D12"/>
    <mergeCell ref="A1:H4"/>
    <mergeCell ref="A5:A6"/>
    <mergeCell ref="B5:B6"/>
    <mergeCell ref="C5:C6"/>
    <mergeCell ref="D5:D6"/>
    <mergeCell ref="H5:H6"/>
    <mergeCell ref="E6:G6"/>
  </mergeCells>
  <printOptions horizontalCentered="1"/>
  <pageMargins left="0" right="0" top="0.7480314960629921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Прил1 ист</vt:lpstr>
      <vt:lpstr>Прил2 доходы</vt:lpstr>
      <vt:lpstr>Прил3 Безвозм</vt:lpstr>
      <vt:lpstr>список декабрь</vt:lpstr>
      <vt:lpstr>'Прил2 доходы'!Заголовки_для_печати</vt:lpstr>
      <vt:lpstr>'Прил3 Безвозм'!Заголовки_для_печати</vt:lpstr>
      <vt:lpstr>'Прил2 доходы'!Область_печати</vt:lpstr>
      <vt:lpstr>'список декабрь'!Область_печати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Казанцева</dc:creator>
  <cp:lastModifiedBy>user</cp:lastModifiedBy>
  <cp:lastPrinted>2025-11-12T05:25:29Z</cp:lastPrinted>
  <dcterms:created xsi:type="dcterms:W3CDTF">2015-10-21T06:37:27Z</dcterms:created>
  <dcterms:modified xsi:type="dcterms:W3CDTF">2025-11-17T09:13:13Z</dcterms:modified>
</cp:coreProperties>
</file>