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ОЛЯ\депутаты\9 заседание\9-35 из в бюджет уточнение февраль 2025 года\"/>
    </mc:Choice>
  </mc:AlternateContent>
  <xr:revisionPtr revIDLastSave="0" documentId="8_{BD9D9E31-4223-4145-AC14-1927EA501E85}" xr6:coauthVersionLast="47" xr6:coauthVersionMax="47" xr10:uidLastSave="{00000000-0000-0000-0000-000000000000}"/>
  <bookViews>
    <workbookView xWindow="-120" yWindow="-120" windowWidth="29040" windowHeight="15840" tabRatio="771" activeTab="3" xr2:uid="{00000000-000D-0000-FFFF-FFFF00000000}"/>
  </bookViews>
  <sheets>
    <sheet name="Прил1 ист" sheetId="14" r:id="rId1"/>
    <sheet name="Прил2 доходы" sheetId="15" r:id="rId2"/>
    <sheet name="Прил3 Безвозм" sheetId="16" r:id="rId3"/>
    <sheet name="список февраль 2025" sheetId="17" r:id="rId4"/>
  </sheets>
  <definedNames>
    <definedName name="_xlnm.Print_Titles" localSheetId="1">'Прил2 доходы'!$17:$18</definedName>
    <definedName name="_xlnm.Print_Titles" localSheetId="2">'Прил3 Безвозм'!$15:$17</definedName>
    <definedName name="_xlnm.Print_Area" localSheetId="1">'Прил2 доходы'!$A$1:$E$75</definedName>
    <definedName name="_xlnm.Print_Area" localSheetId="3">'список февраль 2025'!$A$1:$H$24</definedName>
  </definedNames>
  <calcPr calcId="191029" iterate="1" iterateCount="201" calcOnSave="0"/>
</workbook>
</file>

<file path=xl/calcChain.xml><?xml version="1.0" encoding="utf-8"?>
<calcChain xmlns="http://schemas.openxmlformats.org/spreadsheetml/2006/main">
  <c r="C51" i="16" l="1"/>
  <c r="C50" i="16" s="1"/>
  <c r="C47" i="16" s="1"/>
  <c r="C72" i="15" s="1"/>
  <c r="E23" i="17"/>
  <c r="F23" i="17"/>
  <c r="G23" i="17"/>
  <c r="C54" i="16"/>
  <c r="C53" i="16" s="1"/>
  <c r="C52" i="16" s="1"/>
  <c r="C73" i="15" s="1"/>
  <c r="C25" i="16"/>
  <c r="C32" i="16"/>
  <c r="C31" i="16"/>
  <c r="C24" i="16" s="1"/>
  <c r="D29" i="16"/>
  <c r="E29" i="16"/>
  <c r="C29" i="16"/>
  <c r="C43" i="16"/>
  <c r="C42" i="16"/>
  <c r="C45" i="16"/>
  <c r="C37" i="15"/>
  <c r="C35" i="15"/>
  <c r="C32" i="15"/>
  <c r="C31" i="15" s="1"/>
  <c r="C30" i="15" s="1"/>
  <c r="C22" i="15"/>
  <c r="F11" i="17"/>
  <c r="F24" i="17" s="1"/>
  <c r="G11" i="17"/>
  <c r="G24" i="17" s="1"/>
  <c r="D57" i="16"/>
  <c r="D56" i="16" s="1"/>
  <c r="D74" i="15" s="1"/>
  <c r="E57" i="16"/>
  <c r="E56" i="16"/>
  <c r="E74" i="15" s="1"/>
  <c r="C57" i="16"/>
  <c r="C56" i="16"/>
  <c r="C74" i="15" s="1"/>
  <c r="E11" i="17"/>
  <c r="E24" i="17"/>
  <c r="D24" i="15"/>
  <c r="D23" i="15" s="1"/>
  <c r="C28" i="14"/>
  <c r="C71" i="15"/>
  <c r="C54" i="15"/>
  <c r="C53" i="15"/>
  <c r="C50" i="15"/>
  <c r="C49" i="15" s="1"/>
  <c r="C46" i="15" s="1"/>
  <c r="C45" i="15" s="1"/>
  <c r="C47" i="15"/>
  <c r="C43" i="15"/>
  <c r="C42" i="15"/>
  <c r="C41" i="15"/>
  <c r="C39" i="15"/>
  <c r="C38" i="15" s="1"/>
  <c r="C36" i="15"/>
  <c r="C34" i="15"/>
  <c r="C33" i="15" s="1"/>
  <c r="C28" i="15"/>
  <c r="C27" i="15" s="1"/>
  <c r="C25" i="15"/>
  <c r="C23" i="15"/>
  <c r="C21" i="15"/>
  <c r="C22" i="16"/>
  <c r="C21" i="16"/>
  <c r="C69" i="15" s="1"/>
  <c r="C48" i="16"/>
  <c r="C23" i="16"/>
  <c r="E23" i="16"/>
  <c r="D23" i="16"/>
  <c r="D22" i="16" s="1"/>
  <c r="D21" i="16" s="1"/>
  <c r="D69" i="15" s="1"/>
  <c r="E47" i="15"/>
  <c r="D47" i="15"/>
  <c r="E25" i="15"/>
  <c r="D25" i="15"/>
  <c r="E23" i="15"/>
  <c r="E65" i="15"/>
  <c r="E64" i="15" s="1"/>
  <c r="E63" i="15" s="1"/>
  <c r="D65" i="15"/>
  <c r="D64" i="15" s="1"/>
  <c r="D63" i="15" s="1"/>
  <c r="E61" i="15"/>
  <c r="D61" i="15"/>
  <c r="E60" i="15"/>
  <c r="D60" i="15"/>
  <c r="E58" i="15"/>
  <c r="D58" i="15"/>
  <c r="E57" i="15"/>
  <c r="E56" i="15" s="1"/>
  <c r="D57" i="15"/>
  <c r="D56" i="15" s="1"/>
  <c r="E54" i="15"/>
  <c r="D54" i="15"/>
  <c r="E53" i="15"/>
  <c r="D53" i="15"/>
  <c r="E50" i="15"/>
  <c r="E49" i="15" s="1"/>
  <c r="E46" i="15" s="1"/>
  <c r="E45" i="15" s="1"/>
  <c r="D50" i="15"/>
  <c r="D49" i="15" s="1"/>
  <c r="D46" i="15" s="1"/>
  <c r="D45" i="15" s="1"/>
  <c r="E43" i="15"/>
  <c r="D43" i="15"/>
  <c r="E42" i="15"/>
  <c r="D42" i="15"/>
  <c r="E41" i="15"/>
  <c r="D41" i="15"/>
  <c r="E39" i="15"/>
  <c r="E38" i="15" s="1"/>
  <c r="D39" i="15"/>
  <c r="D38" i="15" s="1"/>
  <c r="E36" i="15"/>
  <c r="D36" i="15"/>
  <c r="E34" i="15"/>
  <c r="D34" i="15"/>
  <c r="D33" i="15" s="1"/>
  <c r="E31" i="15"/>
  <c r="E30" i="15" s="1"/>
  <c r="D31" i="15"/>
  <c r="E28" i="15"/>
  <c r="E27" i="15"/>
  <c r="D28" i="15"/>
  <c r="D27" i="15" s="1"/>
  <c r="E21" i="15"/>
  <c r="D21" i="15"/>
  <c r="E33" i="15"/>
  <c r="E22" i="16"/>
  <c r="E21" i="16"/>
  <c r="E69" i="15" s="1"/>
  <c r="E54" i="16"/>
  <c r="E53" i="16" s="1"/>
  <c r="E52" i="16" s="1"/>
  <c r="E73" i="15" s="1"/>
  <c r="D54" i="16"/>
  <c r="D53" i="16"/>
  <c r="D52" i="16"/>
  <c r="D73" i="15" s="1"/>
  <c r="E50" i="16"/>
  <c r="E47" i="16" s="1"/>
  <c r="E72" i="15" s="1"/>
  <c r="D50" i="16"/>
  <c r="D47" i="16" s="1"/>
  <c r="D72" i="15" s="1"/>
  <c r="E48" i="16"/>
  <c r="D48" i="16"/>
  <c r="E45" i="16"/>
  <c r="D45" i="16"/>
  <c r="E43" i="16"/>
  <c r="D43" i="16"/>
  <c r="E32" i="16"/>
  <c r="E31" i="16" s="1"/>
  <c r="E24" i="16" s="1"/>
  <c r="D32" i="16"/>
  <c r="D31" i="16"/>
  <c r="D24" i="16" s="1"/>
  <c r="E27" i="16"/>
  <c r="D27" i="16"/>
  <c r="E25" i="16"/>
  <c r="D25" i="16"/>
  <c r="E28" i="14"/>
  <c r="D28" i="14"/>
  <c r="D42" i="16"/>
  <c r="D71" i="15" s="1"/>
  <c r="E42" i="16"/>
  <c r="E71" i="15"/>
  <c r="D70" i="15" l="1"/>
  <c r="D68" i="15" s="1"/>
  <c r="D67" i="15" s="1"/>
  <c r="D20" i="16"/>
  <c r="D19" i="16" s="1"/>
  <c r="C70" i="15"/>
  <c r="C68" i="15" s="1"/>
  <c r="C67" i="15" s="1"/>
  <c r="C20" i="16"/>
  <c r="C19" i="16" s="1"/>
  <c r="E20" i="16"/>
  <c r="E19" i="16" s="1"/>
  <c r="E70" i="15"/>
  <c r="E68" i="15" s="1"/>
  <c r="E67" i="15" s="1"/>
  <c r="C20" i="15"/>
  <c r="C75" i="15" s="1"/>
  <c r="C27" i="14" s="1"/>
  <c r="C26" i="14" s="1"/>
  <c r="C25" i="14" s="1"/>
  <c r="C24" i="14" s="1"/>
  <c r="E20" i="15"/>
  <c r="E75" i="15" s="1"/>
  <c r="E27" i="14" s="1"/>
  <c r="E26" i="14" s="1"/>
  <c r="E25" i="14" s="1"/>
  <c r="E24" i="14" s="1"/>
  <c r="D30" i="15"/>
  <c r="D20" i="15" s="1"/>
  <c r="D75" i="15" s="1"/>
  <c r="D27" i="14" s="1"/>
  <c r="D26" i="14" s="1"/>
  <c r="D25" i="14" s="1"/>
  <c r="D24" i="14" s="1"/>
</calcChain>
</file>

<file path=xl/sharedStrings.xml><?xml version="1.0" encoding="utf-8"?>
<sst xmlns="http://schemas.openxmlformats.org/spreadsheetml/2006/main" count="332" uniqueCount="243">
  <si>
    <t>Приложение 1</t>
  </si>
  <si>
    <t>к решению совета депутатов</t>
  </si>
  <si>
    <t>муниципального образования</t>
  </si>
  <si>
    <t xml:space="preserve"> Кусинское сельское поселение</t>
  </si>
  <si>
    <t>Киришского муниципального района</t>
  </si>
  <si>
    <t>Ленинградской области</t>
  </si>
  <si>
    <t>ИСТОЧНИКИ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</si>
  <si>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</si>
  <si>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</si>
  <si>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</si>
  <si>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бюджетов</t>
  </si>
  <si>
    <t>000 01 05 02 00 00 0000 500</t>
  </si>
  <si>
    <t>Увеличение прочих остатков средств бюджетов</t>
  </si>
  <si>
    <t>000 01 05 02 01 10 0000 510</t>
  </si>
  <si>
    <t>Увеличение прочих остатков денежных средств бюджетов сельских поселений</t>
  </si>
  <si>
    <t>000 01 05 02 00 00 0000 600</t>
  </si>
  <si>
    <t>Уменьшение прочих остатков средств бюджетов</t>
  </si>
  <si>
    <t>000 01 05 02 01 10 0000 610</t>
  </si>
  <si>
    <t>Уменьшение прочих остатков денежных средств бюджетов сельских поселений</t>
  </si>
  <si>
    <t xml:space="preserve">Наименование </t>
  </si>
  <si>
    <t>Приложение 3</t>
  </si>
  <si>
    <t>Прогнозируемые поступления доходов в бюджет</t>
  </si>
  <si>
    <t xml:space="preserve">муниципального образования Кусинское сельское поселение </t>
  </si>
  <si>
    <t xml:space="preserve">Киришского муниципального района Ленинградской области </t>
  </si>
  <si>
    <t>Код бюджетной классификации</t>
  </si>
  <si>
    <t>Источник доходов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</si>
  <si>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</si>
  <si>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</si>
  <si>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</si>
  <si>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</si>
  <si>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</si>
  <si>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Налоги на доходы физических лиц</t>
  </si>
  <si>
    <t>000 1 03 00000 00 0000 000</t>
  </si>
  <si>
    <t>Налоги на товары (работы, услуги)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</si>
  <si>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</si>
  <si>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</si>
  <si>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</si>
  <si>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</si>
  <si>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</si>
  <si>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</si>
  <si>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</si>
  <si>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</si>
  <si>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</si>
  <si>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</si>
  <si>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</si>
  <si>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</si>
  <si>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</si>
  <si>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</si>
  <si>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</si>
  <si>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</si>
  <si>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</si>
  <si>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</si>
  <si>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</si>
  <si>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</si>
  <si>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</si>
  <si>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</si>
  <si>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</si>
  <si>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</si>
  <si>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</si>
  <si>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</si>
  <si>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</si>
  <si>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</si>
  <si>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</si>
  <si>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</si>
  <si>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</t>
  </si>
  <si>
    <t>000 1 09 00000 00 0000 000</t>
  </si>
  <si>
    <t>Задолженность и перерасчеты по отмененным налогам, сборам и иным обязательным платежам</t>
  </si>
  <si>
    <t>000 1 09 04000 00 0000 110</t>
  </si>
  <si>
    <t>000 1 09 04050 00 0000 110</t>
  </si>
  <si>
    <t>Земельный налог (по обязательствам, возникшим до 1 января 2006 года)</t>
  </si>
  <si>
    <t>000 1 09 04053 10 0000 110</t>
  </si>
  <si>
    <t>Земельный налог (по обязательствам, возникшим до 1 января 2006 года), мобилизуемый на территориях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</si>
  <si>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</si>
  <si>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</si>
  <si>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</si>
  <si>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</si>
  <si>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000 1 11 05070 00 0000 120</t>
  </si>
  <si>
    <t>Доходы от сдачи в аренду имущества, составляющего государственную (муниципальную) казну  (за исключением земельных участков)</t>
  </si>
  <si>
    <t>000 1 11 05075 10 0000 120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</si>
  <si>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</si>
  <si>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000 1 11 05075 10 0001 120</t>
  </si>
  <si>
    <t>Доходы от сдачи в аренду имущества, составляющего казну сельских поселений (за исключением земельных участков)-доходы от сдачи в аренду имущества, непосредственно участвующего в предоставлении коммунальных услуг населению</t>
  </si>
  <si>
    <t>000 1 11 05075 10 0002 120</t>
  </si>
  <si>
    <t>Доходы от сдачи в аренду имущества, составляющего казну сельских поселений (за исключением земельных участков) - по прочим договорам от сдачи в аренду имущества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</si>
  <si>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</si>
  <si>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</si>
  <si>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</si>
  <si>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</si>
  <si>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</si>
  <si>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</si>
  <si>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000 1 13 00000 00 0000 000</t>
  </si>
  <si>
    <t>Доходы от оказания платных услуг и компенсации затрат государства</t>
  </si>
  <si>
    <t>000 1 13 01000 00 0000 130</t>
  </si>
  <si>
    <t xml:space="preserve">Доходы от оказания платных услуг (работ) </t>
  </si>
  <si>
    <t>000 1 13 01990 00 0000 130</t>
  </si>
  <si>
    <t>Прочие доходы от оказания платных услуг (работ)</t>
  </si>
  <si>
    <t>000 1 13 01995 10 0000 130</t>
  </si>
  <si>
    <t xml:space="preserve">Прочие доходы  от оказания платных услуг (работ) получателями средств бюджетов сельских поселений </t>
  </si>
  <si>
    <t>000 1 13 02000 00 0000 130</t>
  </si>
  <si>
    <t>Доходы от  компенсации затрат государства</t>
  </si>
  <si>
    <t>000 1 13 02990 00 0000 130</t>
  </si>
  <si>
    <t>Прочие доходы от компенсации затрат государства</t>
  </si>
  <si>
    <t>000 1 13 02995 10 0000 130</t>
  </si>
  <si>
    <t xml:space="preserve">Прочие доходы  от компенсации затрат бюджетов сельских поселений 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</si>
  <si>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</si>
  <si>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</si>
  <si>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</si>
  <si>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</si>
  <si>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000 2 02 20000 00 0000 150</t>
  </si>
  <si>
    <t>Субсидии бюджетам бюджетной системы Российской Федерации (межбюджетные субсидии)</t>
  </si>
  <si>
    <t>000 2 02 20216 00 0000 150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</si>
  <si>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</si>
  <si>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</si>
  <si>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</si>
  <si>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000 2 02 29999 00 0000 150</t>
  </si>
  <si>
    <t>Прочие субсидии</t>
  </si>
  <si>
    <t>000 2 02 29999 10 0000 150</t>
  </si>
  <si>
    <t>Прочие субсидии бюджетам сельских поселений</t>
  </si>
  <si>
    <t>000 2 02 30000 00 0000 150</t>
  </si>
  <si>
    <t>Субвенции бюджетам бюджетной системы Российской Федерации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</si>
  <si>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</si>
  <si>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</si>
  <si>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</si>
  <si>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</si>
  <si>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000 2 02 35118 00 0000 150</t>
  </si>
  <si>
    <t>000 2 02 35118 10 0000 150</t>
  </si>
  <si>
    <t>000 2 02 40000 00 0000 150</t>
  </si>
  <si>
    <t>Иные межбюджетные трансферты</t>
  </si>
  <si>
    <t>000 2 02 45160 00 0000 150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</si>
  <si>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</si>
  <si>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</si>
  <si>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</si>
  <si>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000 2 02 49999 00 0000 150</t>
  </si>
  <si>
    <t>Прочие межбюджетные трансферты, передаваемые бюджетам</t>
  </si>
  <si>
    <t>000 2 02 49999 10 0000 150</t>
  </si>
  <si>
    <t>Прочие межбюджетные трансферты, передаваемые бюджетам сельских поселений</t>
  </si>
  <si>
    <t>000 2 18 00000 00 0000 000</t>
  </si>
  <si>
    <t>000 2 18 00000 00 0000 150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</si>
  <si>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</si>
  <si>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ВСЕГО: доходов</t>
  </si>
  <si>
    <t xml:space="preserve">Сумма </t>
  </si>
  <si>
    <t>(тысяч рублей)</t>
  </si>
  <si>
    <t>Доходы бюджетов бюджетной системы Российской Федерации от возврата 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</si>
  <si>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</si>
  <si>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</si>
  <si>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</si>
  <si>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000 2 18 60010 10 0000 150</t>
  </si>
  <si>
    <t>000 1 03 02261 01 0000 110</t>
  </si>
  <si>
    <t xml:space="preserve"> 000 2 02 29999 10 0000 150</t>
  </si>
  <si>
    <t>000 2 02 20302 10 0000 150</t>
  </si>
  <si>
    <t>000 2 02 20302 00 0000 150</t>
  </si>
  <si>
    <t xml:space="preserve">000 1 14 06025 10 0000 430
</t>
  </si>
  <si>
    <t>000 1 14 06020 00 0000 430</t>
  </si>
  <si>
    <t>Доходы от продажи земельных  участков,  государственная собственность на  которые  разграничена  (за  исключением земельных участков бюджетных  и автономных учреждений)</t>
  </si>
  <si>
    <t xml:space="preserve"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 </t>
  </si>
  <si>
    <t>000 1 14 06000 00 0000 430</t>
  </si>
  <si>
    <t xml:space="preserve">Доходы от продажи земельных участков, находящихся в государственной и  муниципальной собственности </t>
  </si>
  <si>
    <t>Доходы от продажи материальных и нематериальных активов</t>
  </si>
  <si>
    <t>000 1 14 00000 00 0000 000</t>
  </si>
  <si>
    <t>внутреннего финансирования дефицита бюджета муниципального</t>
  </si>
  <si>
    <t xml:space="preserve">образования Кусинское сельское поселение  Киришского муниципального района </t>
  </si>
  <si>
    <t xml:space="preserve">Код </t>
  </si>
  <si>
    <t xml:space="preserve"> Субсидии бюджетам  муниципальных  образований    на    обеспечение мероприятий    по    переселению  граждан из аварийного  жилищного  фонда, в том  числе  переселению  граждан из аварийного жилищного  фонда  с  учетом необходимости  развития малоэтажного  жилищного строительства, за  счет  средств бюджетов
</t>
  </si>
  <si>
    <t xml:space="preserve"> Субсидии    бюджетам    сельских поселений     на     обеспечение  мероприятий    по    переселению  граждан из аварийного  жилищного  фонда, в том  числе  переселению  граждан из аварийного жилищного  фонда  с  учетом необходимости  развития малоэтажного  жилищного строительства, за  счет  средств бюджетов
</t>
  </si>
  <si>
    <t xml:space="preserve">Код бюджетной классификации </t>
  </si>
  <si>
    <t>Субсидии на реализацию мероприятий по обеспечению устойчивого функционирования объектов теплоснабжения на территории Ленинградской области</t>
  </si>
  <si>
    <t>Прочие субсидии бюджетам сельских поселений  на мероприятия, направленные на безаварийную работу объектов водоснабжения и водоотведения</t>
  </si>
  <si>
    <t>Прочие субсидии бюджетам городских поселений на реализацию областного закона от 28 декабря 2018 года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</si>
  <si>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Субсидии на подготовку проектов изменений в генеральные планы поселений, необходимых для внесения сведений о местоположении границ населенных пунктов в единый государственный реестр недвижимости</t>
  </si>
  <si>
    <t>Обеспечение устойчивого сокращения непригодного для проживания жилого фонда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</si>
  <si>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</si>
  <si>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000 2 02 10000 00 0000 150</t>
  </si>
  <si>
    <t>Дотации бюджетам бюджетной системы Российской Федерации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</si>
  <si>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</si>
  <si>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</si>
  <si>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</si>
  <si>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</si>
  <si>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</si>
  <si>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</si>
  <si>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</si>
  <si>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</si>
  <si>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</si>
  <si>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</si>
  <si>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Прочие субсидии бюджетам сельских поселений на комплекс мероприятий по борьбе с борщевиком Сосновского (конкурсные)</t>
  </si>
  <si>
    <t>2026 год</t>
  </si>
  <si>
    <t>2027 год</t>
  </si>
  <si>
    <t>2025 год</t>
  </si>
  <si>
    <t>на 2025 год и на плановый период 2026-2027 годов</t>
  </si>
  <si>
    <t>Сумма (тысяч рублей)</t>
  </si>
  <si>
    <t>Ленинградской области на 2025 год и на плановый период 2026-2027 годов</t>
  </si>
  <si>
    <t>в редакции к решению совета депутатов</t>
  </si>
  <si>
    <t>от 11.12.2024 № 5/19</t>
  </si>
  <si>
    <t>№ п/п</t>
  </si>
  <si>
    <t>Наименование главного администратора доходов</t>
  </si>
  <si>
    <t>Наименование источника доходов</t>
  </si>
  <si>
    <t>Основание изменений</t>
  </si>
  <si>
    <t>Сумма  (рублей)</t>
  </si>
  <si>
    <t>Администрация МО  Кусинское сельское поселение Киришского муниципального района Ленинградской области</t>
  </si>
  <si>
    <t>ВСЕГО НАЛОГОВЫЕ И НЕНАЛОГОВЫЕ ДОХОДЫ</t>
  </si>
  <si>
    <t>2 02 20216 10 0000 150</t>
  </si>
  <si>
    <t>2 02 29999 10 0000 150</t>
  </si>
  <si>
    <t>Прочие субсидии бюджетам сельских поселений  реализацию мероприятий по созданию мест (площадок) накопления твердых коммунальных отходов (конкурсные)</t>
  </si>
  <si>
    <t>2 02 35118 10 0000 150</t>
  </si>
  <si>
    <t>2 02 30024 10 0000 150</t>
  </si>
  <si>
    <t>2 02 49999 10 0000 150</t>
  </si>
  <si>
    <t>2 18 60010 10 0000 150</t>
  </si>
  <si>
    <t>ВСЕГО БЕЗВОЗМЕЗДНЫЕ ПОСТУПЛЕНИЯ</t>
  </si>
  <si>
    <t>ИТОГО</t>
  </si>
  <si>
    <t>Прочие субсидии бюджетам сельских поселений на реализацию областного закона от 16.02.2024 года N 10-оз "О содействии участию населения в осуществлении местного самоуправления в Ленинградской области" (конкурсные)</t>
  </si>
  <si>
    <t xml:space="preserve">Решение совета депутатов МО КМР ЛО "О распределении ИМБТ на проведение непредвиденных, аварийно-восстановительных работ и других мероприятий, направленных на решение вопросов местного значения поселений Киришского муниципального района  на 2025 год" </t>
  </si>
  <si>
    <t xml:space="preserve">Прочие субсидии бюджетам городских поселений на поддержку развития общественной инфраструктуры муниципального значения </t>
  </si>
  <si>
    <t>2 02 25576 10 0000 150</t>
  </si>
  <si>
    <t>Субсидии бюджетам сельских поселений на обеспечение комплексного развития сельских территорий</t>
  </si>
  <si>
    <t>Справочная информация по вносимым изменениям в доходную часть бюджета  муниципального образования Кусинское сельское поселение Киришского муниципального района Ленинградской области на 2025 год и плановый период 2026 и 2027 годов, вносимые на рассмотрение совета депутатов муниципального образования Кусинское сельское поселение Киришского муниципального района Ленинградской области</t>
  </si>
  <si>
    <t>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</si>
  <si>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</si>
  <si>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</si>
  <si>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</si>
  <si>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000 2 19 00000 10 0000 150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</si>
  <si>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</si>
  <si>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</si>
  <si>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Доходы от возврата иных межбюджетных трансфертов из бюджета муниципального образования Киришский муниципальный район Ленинградской области, в том числе: возврат межбюджетных трансфертов по оказанию ритуальных услуг</t>
  </si>
  <si>
    <t>Ожидаемое поступление на основании прогноза главного администратора доходов</t>
  </si>
  <si>
    <t>1 01 02000 01 0000 110</t>
  </si>
  <si>
    <t>1 06 01030 10 0000 110</t>
  </si>
  <si>
    <t xml:space="preserve"> 1 06 06030 00 0000 110</t>
  </si>
  <si>
    <t xml:space="preserve"> 1 06 06040 00 0000 110</t>
  </si>
  <si>
    <t xml:space="preserve">Прочие субсидии бюджетам сельских поселений на реализацию областного закона от 16.02.2024 года N 10-оз "О содействии участию населения в осуществлении местного самоуправления в  Ленинградской области" </t>
  </si>
  <si>
    <t>000 2 02 25576 10 0000 150</t>
  </si>
  <si>
    <t>Субсидии бюджетам на обеспечение комплексного развития сельских территорий</t>
  </si>
  <si>
    <t>000 2 02 25576 00 0000 150</t>
  </si>
  <si>
    <t>Федеральная налоговая служба</t>
  </si>
  <si>
    <t xml:space="preserve">Возврат остатка иных межбюджетных трансфертов на  финансирование расходных обязательств, возникающих при выполнении полномочий органов местного самоуправления поселений по вопросам местного значения в бюджет КМР </t>
  </si>
  <si>
    <t>Приложение 2</t>
  </si>
  <si>
    <t>Уведомление № 4798 от 27.12.2024 г.</t>
  </si>
  <si>
    <t xml:space="preserve">Уведомление № 1884 от 25.12.2023 г. </t>
  </si>
  <si>
    <t>Уведомления № 2355 от 26.12.24 г., №2069 от 25.12.24 г.</t>
  </si>
  <si>
    <t>Уведомление № 5776 от 20.01.2025 г.</t>
  </si>
  <si>
    <t>Уведомление № 5080 от 10.01.2025 г.</t>
  </si>
  <si>
    <t xml:space="preserve">Уведомление № 4426 от 27.12.2024 г., № 2971 от 25.12.2024 </t>
  </si>
  <si>
    <t xml:space="preserve">Уведомление № 4342 от 27.12.2024 г. </t>
  </si>
  <si>
    <t xml:space="preserve">Уведомления № 2681 от 25.12.2024 г. </t>
  </si>
  <si>
    <t>от 14.02.2025 № 9/35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</si>
</sst>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000"/>
    <numFmt numFmtId="166" formatCode="0.00000"/>
  </numFmts>
  <fonts count="28" x14ac:knownFonts="1">
    <font>
      <sz val="10"/>
      <name val="Arial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b/>
      <sz val="12"/>
      <color indexed="10"/>
      <name val="Times New Roman"/>
      <family val="1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name val="Arial"/>
      <family val="2"/>
      <charset val="204"/>
    </font>
    <font>
      <sz val="13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5" fillId="0" borderId="0"/>
    <xf numFmtId="0" fontId="6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6" fillId="0" borderId="0"/>
    <xf numFmtId="0" fontId="16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2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justify"/>
    </xf>
    <xf numFmtId="0" fontId="1" fillId="0" borderId="1" xfId="0" applyFont="1" applyBorder="1"/>
    <xf numFmtId="0" fontId="1" fillId="0" borderId="1" xfId="0" applyFont="1" applyBorder="1" applyAlignment="1">
      <alignment horizontal="justify"/>
    </xf>
    <xf numFmtId="2" fontId="2" fillId="0" borderId="0" xfId="0" applyNumberFormat="1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2" fontId="0" fillId="0" borderId="0" xfId="0" applyNumberFormat="1"/>
    <xf numFmtId="0" fontId="8" fillId="0" borderId="0" xfId="0" applyFont="1"/>
    <xf numFmtId="0" fontId="1" fillId="2" borderId="1" xfId="0" applyFont="1" applyFill="1" applyBorder="1" applyAlignment="1">
      <alignment horizontal="justify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justify" wrapText="1"/>
    </xf>
    <xf numFmtId="0" fontId="0" fillId="2" borderId="0" xfId="0" applyFill="1"/>
    <xf numFmtId="0" fontId="1" fillId="2" borderId="1" xfId="0" applyFont="1" applyFill="1" applyBorder="1"/>
    <xf numFmtId="0" fontId="1" fillId="2" borderId="1" xfId="1" applyFont="1" applyFill="1" applyBorder="1" applyAlignment="1">
      <alignment horizontal="justify" wrapText="1"/>
    </xf>
    <xf numFmtId="0" fontId="5" fillId="2" borderId="0" xfId="0" applyFont="1" applyFill="1"/>
    <xf numFmtId="0" fontId="5" fillId="0" borderId="0" xfId="0" applyFont="1"/>
    <xf numFmtId="0" fontId="10" fillId="0" borderId="0" xfId="0" applyFont="1"/>
    <xf numFmtId="4" fontId="10" fillId="0" borderId="0" xfId="0" applyNumberFormat="1" applyFont="1"/>
    <xf numFmtId="2" fontId="10" fillId="0" borderId="0" xfId="0" applyNumberFormat="1" applyFont="1"/>
    <xf numFmtId="0" fontId="11" fillId="0" borderId="0" xfId="0" applyFont="1"/>
    <xf numFmtId="4" fontId="12" fillId="0" borderId="0" xfId="0" applyNumberFormat="1" applyFont="1" applyAlignment="1">
      <alignment horizontal="center" wrapText="1"/>
    </xf>
    <xf numFmtId="0" fontId="13" fillId="0" borderId="0" xfId="0" applyFont="1"/>
    <xf numFmtId="4" fontId="11" fillId="0" borderId="0" xfId="0" applyNumberFormat="1" applyFont="1"/>
    <xf numFmtId="4" fontId="13" fillId="0" borderId="0" xfId="0" applyNumberFormat="1" applyFont="1"/>
    <xf numFmtId="0" fontId="1" fillId="0" borderId="0" xfId="22" applyFont="1"/>
    <xf numFmtId="0" fontId="1" fillId="0" borderId="0" xfId="22" applyFont="1" applyAlignment="1">
      <alignment horizontal="center"/>
    </xf>
    <xf numFmtId="0" fontId="14" fillId="0" borderId="0" xfId="0" applyFont="1"/>
    <xf numFmtId="2" fontId="14" fillId="0" borderId="0" xfId="0" applyNumberFormat="1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justify" wrapText="1"/>
    </xf>
    <xf numFmtId="0" fontId="9" fillId="0" borderId="1" xfId="1" applyFont="1" applyBorder="1"/>
    <xf numFmtId="0" fontId="9" fillId="0" borderId="1" xfId="1" applyFont="1" applyBorder="1" applyAlignment="1">
      <alignment wrapText="1"/>
    </xf>
    <xf numFmtId="0" fontId="7" fillId="0" borderId="1" xfId="1" applyFont="1" applyBorder="1"/>
    <xf numFmtId="0" fontId="7" fillId="0" borderId="1" xfId="1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horizontal="justify"/>
    </xf>
    <xf numFmtId="0" fontId="7" fillId="0" borderId="1" xfId="0" applyFont="1" applyBorder="1"/>
    <xf numFmtId="0" fontId="7" fillId="0" borderId="1" xfId="0" applyFont="1" applyBorder="1" applyAlignment="1">
      <alignment horizontal="justify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justify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justify"/>
    </xf>
    <xf numFmtId="0" fontId="9" fillId="2" borderId="1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horizontal="justify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left" wrapText="1"/>
    </xf>
    <xf numFmtId="0" fontId="1" fillId="0" borderId="0" xfId="1" applyFont="1" applyAlignment="1">
      <alignment horizontal="right"/>
    </xf>
    <xf numFmtId="0" fontId="1" fillId="0" borderId="0" xfId="22" applyFont="1" applyAlignment="1">
      <alignment horizontal="right"/>
    </xf>
    <xf numFmtId="0" fontId="3" fillId="0" borderId="1" xfId="22" applyFont="1" applyBorder="1"/>
    <xf numFmtId="0" fontId="3" fillId="0" borderId="1" xfId="22" applyFont="1" applyBorder="1" applyAlignment="1">
      <alignment horizontal="justify" wrapText="1"/>
    </xf>
    <xf numFmtId="0" fontId="3" fillId="0" borderId="1" xfId="22" applyFont="1" applyBorder="1" applyAlignment="1">
      <alignment horizontal="justify"/>
    </xf>
    <xf numFmtId="0" fontId="1" fillId="0" borderId="1" xfId="22" applyFont="1" applyBorder="1"/>
    <xf numFmtId="0" fontId="1" fillId="0" borderId="1" xfId="22" applyFont="1" applyBorder="1" applyAlignment="1">
      <alignment horizontal="justify" wrapText="1"/>
    </xf>
    <xf numFmtId="0" fontId="5" fillId="0" borderId="0" xfId="22"/>
    <xf numFmtId="0" fontId="1" fillId="0" borderId="1" xfId="22" applyFont="1" applyBorder="1" applyAlignment="1">
      <alignment horizontal="center" vertical="top"/>
    </xf>
    <xf numFmtId="0" fontId="3" fillId="0" borderId="1" xfId="22" applyFont="1" applyBorder="1" applyAlignment="1">
      <alignment wrapText="1"/>
    </xf>
    <xf numFmtId="0" fontId="9" fillId="0" borderId="1" xfId="25" applyFont="1" applyBorder="1"/>
    <xf numFmtId="0" fontId="9" fillId="0" borderId="1" xfId="25" applyFont="1" applyBorder="1" applyAlignment="1">
      <alignment horizontal="justify"/>
    </xf>
    <xf numFmtId="0" fontId="8" fillId="0" borderId="0" xfId="22" applyFont="1"/>
    <xf numFmtId="0" fontId="7" fillId="0" borderId="1" xfId="25" applyFont="1" applyBorder="1"/>
    <xf numFmtId="0" fontId="7" fillId="0" borderId="1" xfId="25" applyFont="1" applyBorder="1" applyAlignment="1">
      <alignment horizontal="justify"/>
    </xf>
    <xf numFmtId="0" fontId="7" fillId="2" borderId="1" xfId="22" applyFont="1" applyFill="1" applyBorder="1"/>
    <xf numFmtId="2" fontId="8" fillId="0" borderId="0" xfId="22" applyNumberFormat="1" applyFont="1"/>
    <xf numFmtId="0" fontId="7" fillId="2" borderId="1" xfId="1" applyFont="1" applyFill="1" applyBorder="1" applyAlignment="1">
      <alignment horizontal="justify" wrapText="1"/>
    </xf>
    <xf numFmtId="0" fontId="7" fillId="0" borderId="1" xfId="21" applyFont="1" applyBorder="1" applyAlignment="1">
      <alignment horizontal="justify"/>
    </xf>
    <xf numFmtId="0" fontId="7" fillId="2" borderId="1" xfId="22" applyFont="1" applyFill="1" applyBorder="1" applyAlignment="1">
      <alignment horizontal="justify" wrapText="1"/>
    </xf>
    <xf numFmtId="0" fontId="1" fillId="0" borderId="1" xfId="0" applyFont="1" applyBorder="1" applyAlignment="1">
      <alignment wrapText="1"/>
    </xf>
    <xf numFmtId="0" fontId="3" fillId="0" borderId="1" xfId="21" applyFont="1" applyBorder="1"/>
    <xf numFmtId="0" fontId="3" fillId="0" borderId="1" xfId="21" applyFont="1" applyBorder="1" applyAlignment="1">
      <alignment horizontal="justify" wrapText="1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justify"/>
    </xf>
    <xf numFmtId="165" fontId="3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165" fontId="9" fillId="0" borderId="1" xfId="1" applyNumberFormat="1" applyFont="1" applyBorder="1" applyAlignment="1">
      <alignment horizontal="right"/>
    </xf>
    <xf numFmtId="165" fontId="7" fillId="0" borderId="1" xfId="1" applyNumberFormat="1" applyFont="1" applyBorder="1" applyAlignment="1">
      <alignment horizontal="right"/>
    </xf>
    <xf numFmtId="165" fontId="9" fillId="2" borderId="1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6" fontId="1" fillId="2" borderId="1" xfId="0" applyNumberFormat="1" applyFont="1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right"/>
    </xf>
    <xf numFmtId="166" fontId="9" fillId="0" borderId="1" xfId="0" applyNumberFormat="1" applyFont="1" applyBorder="1" applyAlignment="1">
      <alignment horizontal="right"/>
    </xf>
    <xf numFmtId="166" fontId="7" fillId="0" borderId="1" xfId="0" applyNumberFormat="1" applyFont="1" applyBorder="1" applyAlignment="1">
      <alignment horizontal="right"/>
    </xf>
    <xf numFmtId="166" fontId="9" fillId="0" borderId="1" xfId="1" applyNumberFormat="1" applyFont="1" applyBorder="1" applyAlignment="1">
      <alignment horizontal="right"/>
    </xf>
    <xf numFmtId="166" fontId="7" fillId="0" borderId="1" xfId="1" applyNumberFormat="1" applyFont="1" applyBorder="1" applyAlignment="1">
      <alignment horizontal="right"/>
    </xf>
    <xf numFmtId="166" fontId="18" fillId="0" borderId="1" xfId="0" applyNumberFormat="1" applyFont="1" applyBorder="1" applyAlignment="1">
      <alignment horizontal="right"/>
    </xf>
    <xf numFmtId="166" fontId="19" fillId="0" borderId="1" xfId="0" applyNumberFormat="1" applyFont="1" applyBorder="1" applyAlignment="1">
      <alignment horizontal="right"/>
    </xf>
    <xf numFmtId="166" fontId="9" fillId="2" borderId="1" xfId="0" applyNumberFormat="1" applyFont="1" applyFill="1" applyBorder="1" applyAlignment="1">
      <alignment horizontal="right"/>
    </xf>
    <xf numFmtId="166" fontId="7" fillId="2" borderId="1" xfId="0" applyNumberFormat="1" applyFont="1" applyFill="1" applyBorder="1" applyAlignment="1">
      <alignment horizontal="right"/>
    </xf>
    <xf numFmtId="0" fontId="3" fillId="0" borderId="1" xfId="22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/>
    </xf>
    <xf numFmtId="166" fontId="0" fillId="0" borderId="0" xfId="0" applyNumberFormat="1"/>
    <xf numFmtId="0" fontId="22" fillId="0" borderId="0" xfId="1" applyFont="1"/>
    <xf numFmtId="0" fontId="20" fillId="0" borderId="1" xfId="1" applyFont="1" applyBorder="1" applyAlignment="1">
      <alignment horizontal="center" vertical="top" wrapText="1"/>
    </xf>
    <xf numFmtId="0" fontId="22" fillId="0" borderId="0" xfId="1" applyFont="1" applyAlignment="1">
      <alignment vertical="center"/>
    </xf>
    <xf numFmtId="0" fontId="1" fillId="2" borderId="2" xfId="9" applyFont="1" applyFill="1" applyBorder="1" applyAlignment="1">
      <alignment horizontal="center"/>
    </xf>
    <xf numFmtId="0" fontId="1" fillId="2" borderId="1" xfId="22" applyFont="1" applyFill="1" applyBorder="1" applyAlignment="1">
      <alignment horizontal="center"/>
    </xf>
    <xf numFmtId="0" fontId="12" fillId="2" borderId="1" xfId="22" applyFont="1" applyFill="1" applyBorder="1" applyAlignment="1">
      <alignment horizontal="justify"/>
    </xf>
    <xf numFmtId="0" fontId="1" fillId="0" borderId="1" xfId="21" applyFont="1" applyBorder="1" applyAlignment="1">
      <alignment horizontal="center"/>
    </xf>
    <xf numFmtId="4" fontId="1" fillId="0" borderId="1" xfId="21" applyNumberFormat="1" applyFont="1" applyBorder="1" applyAlignment="1">
      <alignment horizontal="center"/>
    </xf>
    <xf numFmtId="0" fontId="1" fillId="2" borderId="1" xfId="22" applyFont="1" applyFill="1" applyBorder="1" applyAlignment="1">
      <alignment horizontal="justify"/>
    </xf>
    <xf numFmtId="4" fontId="1" fillId="2" borderId="1" xfId="31" applyNumberFormat="1" applyFont="1" applyFill="1" applyBorder="1" applyAlignment="1">
      <alignment horizontal="center"/>
    </xf>
    <xf numFmtId="0" fontId="1" fillId="0" borderId="1" xfId="22" applyFont="1" applyBorder="1" applyAlignment="1">
      <alignment horizontal="center"/>
    </xf>
    <xf numFmtId="0" fontId="1" fillId="0" borderId="1" xfId="1" applyFont="1" applyBorder="1" applyAlignment="1">
      <alignment horizontal="justify" wrapText="1"/>
    </xf>
    <xf numFmtId="0" fontId="1" fillId="2" borderId="1" xfId="22" applyFont="1" applyFill="1" applyBorder="1" applyAlignment="1">
      <alignment horizontal="justify" wrapText="1"/>
    </xf>
    <xf numFmtId="0" fontId="1" fillId="0" borderId="1" xfId="21" applyFont="1" applyBorder="1" applyAlignment="1">
      <alignment horizontal="justify" wrapText="1"/>
    </xf>
    <xf numFmtId="0" fontId="1" fillId="0" borderId="1" xfId="22" applyFont="1" applyBorder="1" applyAlignment="1">
      <alignment horizontal="justify"/>
    </xf>
    <xf numFmtId="0" fontId="1" fillId="2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justify"/>
    </xf>
    <xf numFmtId="0" fontId="22" fillId="0" borderId="0" xfId="1" applyFont="1" applyAlignment="1">
      <alignment vertical="top"/>
    </xf>
    <xf numFmtId="4" fontId="22" fillId="0" borderId="0" xfId="1" applyNumberFormat="1" applyFont="1" applyAlignment="1">
      <alignment vertical="center"/>
    </xf>
    <xf numFmtId="0" fontId="1" fillId="0" borderId="2" xfId="1" applyFont="1" applyBorder="1" applyAlignment="1">
      <alignment horizontal="justify" wrapText="1"/>
    </xf>
    <xf numFmtId="0" fontId="1" fillId="2" borderId="2" xfId="1" applyFont="1" applyFill="1" applyBorder="1" applyAlignment="1">
      <alignment horizontal="justify" wrapText="1"/>
    </xf>
    <xf numFmtId="0" fontId="23" fillId="0" borderId="0" xfId="1" applyFont="1" applyAlignment="1">
      <alignment vertical="center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justify" wrapText="1"/>
    </xf>
    <xf numFmtId="0" fontId="1" fillId="2" borderId="1" xfId="1" applyFont="1" applyFill="1" applyBorder="1"/>
    <xf numFmtId="0" fontId="1" fillId="2" borderId="1" xfId="0" applyFont="1" applyFill="1" applyBorder="1" applyAlignment="1">
      <alignment wrapText="1"/>
    </xf>
    <xf numFmtId="4" fontId="1" fillId="0" borderId="1" xfId="0" applyNumberFormat="1" applyFont="1" applyBorder="1" applyAlignment="1">
      <alignment horizontal="center" wrapText="1"/>
    </xf>
    <xf numFmtId="0" fontId="24" fillId="0" borderId="0" xfId="1" applyFont="1" applyAlignment="1">
      <alignment vertical="center"/>
    </xf>
    <xf numFmtId="0" fontId="1" fillId="0" borderId="2" xfId="1" applyFont="1" applyBorder="1" applyAlignment="1">
      <alignment horizontal="center" wrapText="1"/>
    </xf>
    <xf numFmtId="4" fontId="1" fillId="0" borderId="1" xfId="1" applyNumberFormat="1" applyFont="1" applyBorder="1" applyAlignment="1">
      <alignment horizontal="center"/>
    </xf>
    <xf numFmtId="4" fontId="3" fillId="2" borderId="1" xfId="1" applyNumberFormat="1" applyFont="1" applyFill="1" applyBorder="1" applyAlignment="1">
      <alignment horizontal="center" wrapText="1"/>
    </xf>
    <xf numFmtId="4" fontId="1" fillId="2" borderId="1" xfId="1" applyNumberFormat="1" applyFont="1" applyFill="1" applyBorder="1" applyAlignment="1">
      <alignment horizontal="center" wrapText="1"/>
    </xf>
    <xf numFmtId="0" fontId="3" fillId="2" borderId="2" xfId="9" applyFont="1" applyFill="1" applyBorder="1" applyAlignment="1">
      <alignment horizontal="left"/>
    </xf>
    <xf numFmtId="0" fontId="1" fillId="2" borderId="6" xfId="13" applyFont="1" applyFill="1" applyBorder="1" applyAlignment="1">
      <alignment horizontal="left"/>
    </xf>
    <xf numFmtId="0" fontId="1" fillId="2" borderId="1" xfId="13" applyFont="1" applyFill="1" applyBorder="1" applyAlignment="1">
      <alignment horizontal="left"/>
    </xf>
    <xf numFmtId="4" fontId="3" fillId="0" borderId="1" xfId="1" applyNumberFormat="1" applyFont="1" applyBorder="1" applyAlignment="1">
      <alignment horizontal="center" wrapText="1"/>
    </xf>
    <xf numFmtId="4" fontId="1" fillId="2" borderId="1" xfId="1" applyNumberFormat="1" applyFont="1" applyFill="1" applyBorder="1" applyAlignment="1">
      <alignment horizontal="justify" wrapText="1"/>
    </xf>
    <xf numFmtId="0" fontId="1" fillId="0" borderId="1" xfId="1" applyFont="1" applyBorder="1" applyAlignment="1">
      <alignment horizontal="left" wrapText="1"/>
    </xf>
    <xf numFmtId="0" fontId="3" fillId="2" borderId="1" xfId="1" applyFont="1" applyFill="1" applyBorder="1" applyAlignment="1">
      <alignment horizontal="justify"/>
    </xf>
    <xf numFmtId="166" fontId="3" fillId="0" borderId="1" xfId="22" applyNumberFormat="1" applyFont="1" applyBorder="1"/>
    <xf numFmtId="166" fontId="1" fillId="0" borderId="1" xfId="22" applyNumberFormat="1" applyFont="1" applyBorder="1"/>
    <xf numFmtId="166" fontId="7" fillId="2" borderId="1" xfId="22" applyNumberFormat="1" applyFont="1" applyFill="1" applyBorder="1"/>
    <xf numFmtId="0" fontId="7" fillId="2" borderId="1" xfId="1" applyFont="1" applyFill="1" applyBorder="1" applyAlignment="1">
      <alignment wrapText="1"/>
    </xf>
    <xf numFmtId="166" fontId="7" fillId="0" borderId="1" xfId="22" applyNumberFormat="1" applyFont="1" applyBorder="1"/>
    <xf numFmtId="0" fontId="7" fillId="0" borderId="1" xfId="21" applyFont="1" applyBorder="1"/>
    <xf numFmtId="0" fontId="7" fillId="2" borderId="1" xfId="22" applyFont="1" applyFill="1" applyBorder="1" applyAlignment="1">
      <alignment wrapText="1"/>
    </xf>
    <xf numFmtId="166" fontId="9" fillId="0" borderId="1" xfId="22" applyNumberFormat="1" applyFont="1" applyBorder="1"/>
    <xf numFmtId="166" fontId="5" fillId="0" borderId="1" xfId="22" applyNumberFormat="1" applyBorder="1"/>
    <xf numFmtId="0" fontId="1" fillId="2" borderId="1" xfId="22" applyFont="1" applyFill="1" applyBorder="1"/>
    <xf numFmtId="166" fontId="1" fillId="2" borderId="1" xfId="22" applyNumberFormat="1" applyFont="1" applyFill="1" applyBorder="1"/>
    <xf numFmtId="0" fontId="1" fillId="0" borderId="1" xfId="1" applyFont="1" applyBorder="1" applyAlignment="1">
      <alignment wrapText="1"/>
    </xf>
    <xf numFmtId="0" fontId="3" fillId="0" borderId="1" xfId="1" applyFont="1" applyBorder="1" applyAlignment="1">
      <alignment horizontal="justify" wrapText="1"/>
    </xf>
    <xf numFmtId="0" fontId="3" fillId="0" borderId="1" xfId="21" applyFont="1" applyBorder="1" applyAlignment="1">
      <alignment horizontal="justify"/>
    </xf>
    <xf numFmtId="0" fontId="1" fillId="0" borderId="1" xfId="21" applyFont="1" applyBorder="1" applyAlignment="1">
      <alignment horizontal="justify"/>
    </xf>
    <xf numFmtId="166" fontId="1" fillId="0" borderId="1" xfId="21" applyNumberFormat="1" applyFont="1" applyBorder="1" applyAlignment="1">
      <alignment wrapText="1"/>
    </xf>
    <xf numFmtId="0" fontId="1" fillId="2" borderId="1" xfId="1" applyFont="1" applyFill="1" applyBorder="1" applyAlignment="1">
      <alignment horizontal="left"/>
    </xf>
    <xf numFmtId="166" fontId="1" fillId="2" borderId="1" xfId="1" applyNumberFormat="1" applyFont="1" applyFill="1" applyBorder="1"/>
    <xf numFmtId="0" fontId="3" fillId="0" borderId="7" xfId="1" applyFont="1" applyBorder="1" applyAlignment="1">
      <alignment horizontal="justify"/>
    </xf>
    <xf numFmtId="0" fontId="3" fillId="2" borderId="1" xfId="22" applyFont="1" applyFill="1" applyBorder="1" applyAlignment="1">
      <alignment wrapText="1"/>
    </xf>
    <xf numFmtId="0" fontId="25" fillId="2" borderId="1" xfId="22" applyFont="1" applyFill="1" applyBorder="1" applyAlignment="1">
      <alignment horizontal="justify" wrapText="1"/>
    </xf>
    <xf numFmtId="166" fontId="3" fillId="2" borderId="1" xfId="22" applyNumberFormat="1" applyFont="1" applyFill="1" applyBorder="1"/>
    <xf numFmtId="0" fontId="1" fillId="2" borderId="1" xfId="22" applyFont="1" applyFill="1" applyBorder="1" applyAlignment="1">
      <alignment horizontal="justify" vertical="justify" wrapText="1"/>
    </xf>
    <xf numFmtId="0" fontId="1" fillId="2" borderId="1" xfId="22" applyFont="1" applyFill="1" applyBorder="1" applyAlignment="1">
      <alignment wrapText="1"/>
    </xf>
    <xf numFmtId="0" fontId="3" fillId="2" borderId="1" xfId="22" applyFont="1" applyFill="1" applyBorder="1" applyAlignment="1">
      <alignment horizontal="justify"/>
    </xf>
    <xf numFmtId="0" fontId="3" fillId="2" borderId="1" xfId="22" applyFont="1" applyFill="1" applyBorder="1" applyAlignment="1">
      <alignment horizontal="justify" vertical="justify" wrapText="1"/>
    </xf>
    <xf numFmtId="166" fontId="3" fillId="2" borderId="1" xfId="21" applyNumberFormat="1" applyFont="1" applyFill="1" applyBorder="1"/>
    <xf numFmtId="166" fontId="1" fillId="2" borderId="1" xfId="21" applyNumberFormat="1" applyFont="1" applyFill="1" applyBorder="1"/>
    <xf numFmtId="166" fontId="12" fillId="2" borderId="1" xfId="22" applyNumberFormat="1" applyFont="1" applyFill="1" applyBorder="1"/>
    <xf numFmtId="0" fontId="3" fillId="0" borderId="7" xfId="0" applyFont="1" applyBorder="1" applyAlignment="1">
      <alignment horizontal="justify"/>
    </xf>
    <xf numFmtId="0" fontId="1" fillId="2" borderId="1" xfId="13" applyFont="1" applyFill="1" applyBorder="1" applyAlignment="1">
      <alignment horizontal="justify"/>
    </xf>
    <xf numFmtId="4" fontId="1" fillId="2" borderId="1" xfId="1" applyNumberFormat="1" applyFont="1" applyFill="1" applyBorder="1" applyAlignment="1">
      <alignment horizontal="center"/>
    </xf>
    <xf numFmtId="166" fontId="3" fillId="2" borderId="1" xfId="22" applyNumberFormat="1" applyFont="1" applyFill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0" xfId="1" applyFont="1" applyAlignment="1">
      <alignment horizontal="right"/>
    </xf>
    <xf numFmtId="0" fontId="0" fillId="0" borderId="0" xfId="0"/>
    <xf numFmtId="0" fontId="1" fillId="2" borderId="0" xfId="1" applyFont="1" applyFill="1" applyAlignment="1">
      <alignment horizontal="right"/>
    </xf>
    <xf numFmtId="0" fontId="0" fillId="2" borderId="0" xfId="0" applyFill="1"/>
    <xf numFmtId="0" fontId="3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/>
    </xf>
    <xf numFmtId="0" fontId="3" fillId="0" borderId="3" xfId="14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8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/>
    </xf>
    <xf numFmtId="0" fontId="3" fillId="0" borderId="10" xfId="1" applyFont="1" applyBorder="1" applyAlignment="1">
      <alignment horizontal="center" vertical="top"/>
    </xf>
    <xf numFmtId="0" fontId="3" fillId="0" borderId="8" xfId="22" applyFont="1" applyBorder="1" applyAlignment="1">
      <alignment horizontal="center" vertical="top" wrapText="1"/>
    </xf>
    <xf numFmtId="0" fontId="3" fillId="0" borderId="9" xfId="22" applyFont="1" applyBorder="1" applyAlignment="1">
      <alignment horizontal="center" vertical="top" wrapText="1"/>
    </xf>
    <xf numFmtId="0" fontId="3" fillId="0" borderId="10" xfId="22" applyFont="1" applyBorder="1" applyAlignment="1">
      <alignment horizontal="center" vertical="top" wrapText="1"/>
    </xf>
    <xf numFmtId="0" fontId="3" fillId="0" borderId="8" xfId="22" applyFont="1" applyBorder="1" applyAlignment="1">
      <alignment horizontal="center" vertical="top"/>
    </xf>
    <xf numFmtId="0" fontId="3" fillId="0" borderId="9" xfId="22" applyFont="1" applyBorder="1" applyAlignment="1">
      <alignment horizontal="center" vertical="top"/>
    </xf>
    <xf numFmtId="0" fontId="3" fillId="0" borderId="10" xfId="22" applyFont="1" applyBorder="1" applyAlignment="1">
      <alignment horizontal="center" vertical="top"/>
    </xf>
    <xf numFmtId="0" fontId="3" fillId="0" borderId="0" xfId="22" applyFont="1" applyAlignment="1">
      <alignment horizontal="center"/>
    </xf>
    <xf numFmtId="0" fontId="1" fillId="0" borderId="0" xfId="22" applyFont="1"/>
    <xf numFmtId="0" fontId="3" fillId="0" borderId="3" xfId="22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1" xfId="2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3" fillId="2" borderId="2" xfId="9" applyFont="1" applyFill="1" applyBorder="1" applyAlignment="1">
      <alignment horizontal="left"/>
    </xf>
    <xf numFmtId="0" fontId="3" fillId="2" borderId="6" xfId="9" applyFont="1" applyFill="1" applyBorder="1" applyAlignment="1">
      <alignment horizontal="left"/>
    </xf>
    <xf numFmtId="0" fontId="3" fillId="2" borderId="7" xfId="9" applyFont="1" applyFill="1" applyBorder="1" applyAlignment="1">
      <alignment horizontal="left"/>
    </xf>
    <xf numFmtId="0" fontId="20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top" wrapText="1"/>
    </xf>
    <xf numFmtId="0" fontId="20" fillId="0" borderId="8" xfId="1" applyFont="1" applyBorder="1" applyAlignment="1">
      <alignment horizontal="center" vertical="top" wrapText="1"/>
    </xf>
    <xf numFmtId="0" fontId="20" fillId="0" borderId="10" xfId="1" applyFont="1" applyBorder="1" applyAlignment="1">
      <alignment horizontal="center" vertical="top" wrapText="1"/>
    </xf>
    <xf numFmtId="0" fontId="20" fillId="0" borderId="1" xfId="1" applyFont="1" applyBorder="1" applyAlignment="1">
      <alignment horizontal="center" vertical="top" wrapText="1"/>
    </xf>
    <xf numFmtId="0" fontId="20" fillId="0" borderId="13" xfId="1" applyFont="1" applyBorder="1" applyAlignment="1">
      <alignment horizontal="center" vertical="top" wrapText="1"/>
    </xf>
    <xf numFmtId="0" fontId="20" fillId="0" borderId="14" xfId="1" applyFont="1" applyBorder="1" applyAlignment="1">
      <alignment horizontal="center" vertical="top" wrapText="1"/>
    </xf>
    <xf numFmtId="0" fontId="5" fillId="0" borderId="15" xfId="1" applyBorder="1" applyAlignment="1">
      <alignment horizontal="center" vertical="top" wrapText="1"/>
    </xf>
  </cellXfs>
  <cellStyles count="36">
    <cellStyle name="Обычный" xfId="0" builtinId="0"/>
    <cellStyle name="Обычный 2" xfId="1" xr:uid="{00000000-0005-0000-0000-000001000000}"/>
    <cellStyle name="Обычный 2 4" xfId="2" xr:uid="{00000000-0005-0000-0000-000002000000}"/>
    <cellStyle name="Обычный 2 4 2" xfId="3" xr:uid="{00000000-0005-0000-0000-000003000000}"/>
    <cellStyle name="Обычный 2 4 2 2" xfId="4" xr:uid="{00000000-0005-0000-0000-000004000000}"/>
    <cellStyle name="Обычный 2 4 2 2 5 2 2" xfId="5" xr:uid="{00000000-0005-0000-0000-000005000000}"/>
    <cellStyle name="Обычный 2 4 2 2 5 2 2 2" xfId="6" xr:uid="{00000000-0005-0000-0000-000006000000}"/>
    <cellStyle name="Обычный 2 4 2 2 5 2 2 2 2" xfId="7" xr:uid="{00000000-0005-0000-0000-000007000000}"/>
    <cellStyle name="Обычный 2 4 2 2 5 2 2 2 2 2" xfId="8" xr:uid="{00000000-0005-0000-0000-000008000000}"/>
    <cellStyle name="Обычный 2 4 2 2 5 2 2 2 2 3" xfId="9" xr:uid="{00000000-0005-0000-0000-000009000000}"/>
    <cellStyle name="Обычный 2 4 2 2 5 2 2 3" xfId="10" xr:uid="{00000000-0005-0000-0000-00000A000000}"/>
    <cellStyle name="Обычный 2 4 3" xfId="11" xr:uid="{00000000-0005-0000-0000-00000B000000}"/>
    <cellStyle name="Обычный 2 4 4" xfId="12" xr:uid="{00000000-0005-0000-0000-00000C000000}"/>
    <cellStyle name="Обычный 2 5" xfId="13" xr:uid="{00000000-0005-0000-0000-00000D000000}"/>
    <cellStyle name="Обычный 3" xfId="14" xr:uid="{00000000-0005-0000-0000-00000E000000}"/>
    <cellStyle name="Обычный 3 2" xfId="15" xr:uid="{00000000-0005-0000-0000-00000F000000}"/>
    <cellStyle name="Обычный 3 2 2" xfId="16" xr:uid="{00000000-0005-0000-0000-000010000000}"/>
    <cellStyle name="Обычный 3 2 3" xfId="17" xr:uid="{00000000-0005-0000-0000-000011000000}"/>
    <cellStyle name="Обычный 3 3" xfId="18" xr:uid="{00000000-0005-0000-0000-000012000000}"/>
    <cellStyle name="Обычный 4" xfId="19" xr:uid="{00000000-0005-0000-0000-000013000000}"/>
    <cellStyle name="Обычный 4 2" xfId="20" xr:uid="{00000000-0005-0000-0000-000014000000}"/>
    <cellStyle name="Обычный 5" xfId="21" xr:uid="{00000000-0005-0000-0000-000015000000}"/>
    <cellStyle name="Обычный 5 2" xfId="22" xr:uid="{00000000-0005-0000-0000-000016000000}"/>
    <cellStyle name="Обычный 6" xfId="23" xr:uid="{00000000-0005-0000-0000-000017000000}"/>
    <cellStyle name="Обычный 6 2" xfId="24" xr:uid="{00000000-0005-0000-0000-000018000000}"/>
    <cellStyle name="Обычный 6 3" xfId="25" xr:uid="{00000000-0005-0000-0000-000019000000}"/>
    <cellStyle name="Обычный 7" xfId="26" xr:uid="{00000000-0005-0000-0000-00001A000000}"/>
    <cellStyle name="Обычный 7 2" xfId="27" xr:uid="{00000000-0005-0000-0000-00001B000000}"/>
    <cellStyle name="Обычный 8" xfId="28" xr:uid="{00000000-0005-0000-0000-00001C000000}"/>
    <cellStyle name="Обычный 8 2" xfId="29" xr:uid="{00000000-0005-0000-0000-00001D000000}"/>
    <cellStyle name="Обычный 8 2 2" xfId="30" xr:uid="{00000000-0005-0000-0000-00001E000000}"/>
    <cellStyle name="Обычный 8 2 3" xfId="31" xr:uid="{00000000-0005-0000-0000-00001F000000}"/>
    <cellStyle name="Финансовый 2" xfId="32" xr:uid="{00000000-0005-0000-0000-000020000000}"/>
    <cellStyle name="Финансовый 2 2" xfId="33" xr:uid="{00000000-0005-0000-0000-000021000000}"/>
    <cellStyle name="Финансовый 3" xfId="34" xr:uid="{00000000-0005-0000-0000-000022000000}"/>
    <cellStyle name="Финансовый 3 2" xfId="35" xr:uid="{00000000-0005-0000-0000-00002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G34"/>
  <sheetViews>
    <sheetView topLeftCell="A25" workbookViewId="0">
      <selection activeCell="B33" sqref="B33"/>
    </sheetView>
  </sheetViews>
  <sheetFormatPr defaultRowHeight="15" x14ac:dyDescent="0.2"/>
  <cols>
    <col min="1" max="1" width="28.140625" style="2" customWidth="1"/>
    <col min="2" max="2" width="51.140625" style="2" customWidth="1"/>
    <col min="3" max="3" width="14.5703125" style="2" customWidth="1"/>
    <col min="4" max="4" width="15" style="2" customWidth="1"/>
    <col min="5" max="5" width="15.42578125" style="2" customWidth="1"/>
    <col min="6" max="16384" width="9.140625" style="2"/>
  </cols>
  <sheetData>
    <row r="1" spans="1:6" ht="15.75" x14ac:dyDescent="0.25">
      <c r="A1" s="1"/>
      <c r="B1" s="1"/>
      <c r="C1" s="54"/>
      <c r="D1" s="179" t="s">
        <v>0</v>
      </c>
      <c r="E1" s="179"/>
    </row>
    <row r="2" spans="1:6" ht="15.75" x14ac:dyDescent="0.25">
      <c r="A2" s="1"/>
      <c r="B2" s="1"/>
      <c r="C2" s="179" t="s">
        <v>1</v>
      </c>
      <c r="D2" s="181"/>
      <c r="E2" s="181"/>
    </row>
    <row r="3" spans="1:6" ht="15.75" x14ac:dyDescent="0.25">
      <c r="A3" s="1"/>
      <c r="B3" s="1"/>
      <c r="C3" s="179" t="s">
        <v>2</v>
      </c>
      <c r="D3" s="181"/>
      <c r="E3" s="181"/>
    </row>
    <row r="4" spans="1:6" ht="15.75" x14ac:dyDescent="0.25">
      <c r="A4" s="1"/>
      <c r="B4" s="1"/>
      <c r="C4" s="179" t="s">
        <v>3</v>
      </c>
      <c r="D4" s="181"/>
      <c r="E4" s="181"/>
    </row>
    <row r="5" spans="1:6" ht="15.75" x14ac:dyDescent="0.25">
      <c r="A5" s="1"/>
      <c r="B5" s="1"/>
      <c r="C5" s="179" t="s">
        <v>4</v>
      </c>
      <c r="D5" s="181"/>
      <c r="E5" s="181"/>
    </row>
    <row r="6" spans="1:6" ht="15.75" x14ac:dyDescent="0.25">
      <c r="A6" s="1"/>
      <c r="B6" s="1"/>
      <c r="C6" s="179" t="s">
        <v>5</v>
      </c>
      <c r="D6" s="181"/>
      <c r="E6" s="181"/>
    </row>
    <row r="7" spans="1:6" ht="15.75" x14ac:dyDescent="0.25">
      <c r="A7" s="1"/>
      <c r="B7" s="1"/>
      <c r="C7" s="182" t="s">
        <v>191</v>
      </c>
      <c r="D7" s="183"/>
      <c r="E7" s="183"/>
    </row>
    <row r="8" spans="1:6" ht="15.75" x14ac:dyDescent="0.25">
      <c r="A8" s="1"/>
      <c r="B8" s="1"/>
      <c r="C8"/>
      <c r="D8" s="57"/>
      <c r="E8" s="57" t="s">
        <v>190</v>
      </c>
    </row>
    <row r="9" spans="1:6" ht="15.75" x14ac:dyDescent="0.25">
      <c r="A9" s="1"/>
      <c r="B9" s="1"/>
      <c r="C9"/>
      <c r="D9" s="180" t="s">
        <v>242</v>
      </c>
      <c r="E9" s="180"/>
    </row>
    <row r="10" spans="1:6" ht="15.75" x14ac:dyDescent="0.25">
      <c r="A10" s="1"/>
      <c r="B10"/>
      <c r="C10"/>
      <c r="D10"/>
      <c r="E10"/>
    </row>
    <row r="11" spans="1:6" ht="15.75" x14ac:dyDescent="0.25">
      <c r="A11" s="1"/>
      <c r="B11"/>
      <c r="C11"/>
      <c r="D11"/>
      <c r="E11"/>
    </row>
    <row r="12" spans="1:6" ht="15.75" x14ac:dyDescent="0.25">
      <c r="A12" s="1"/>
      <c r="B12"/>
      <c r="C12"/>
      <c r="D12"/>
      <c r="E12"/>
    </row>
    <row r="13" spans="1:6" ht="15.75" x14ac:dyDescent="0.25">
      <c r="A13" s="1"/>
      <c r="B13" s="1"/>
      <c r="C13" s="1"/>
      <c r="D13" s="1"/>
    </row>
    <row r="14" spans="1:6" ht="15.75" x14ac:dyDescent="0.25">
      <c r="A14" s="190" t="s">
        <v>6</v>
      </c>
      <c r="B14" s="190"/>
      <c r="C14" s="190"/>
      <c r="D14" s="190"/>
      <c r="E14" s="181"/>
    </row>
    <row r="15" spans="1:6" ht="15.75" x14ac:dyDescent="0.25">
      <c r="A15" s="189" t="s">
        <v>159</v>
      </c>
      <c r="B15" s="189"/>
      <c r="C15" s="189"/>
      <c r="D15" s="189"/>
      <c r="E15" s="181"/>
      <c r="F15" s="3"/>
    </row>
    <row r="16" spans="1:6" ht="15.75" x14ac:dyDescent="0.25">
      <c r="A16" s="189" t="s">
        <v>160</v>
      </c>
      <c r="B16" s="189"/>
      <c r="C16" s="189"/>
      <c r="D16" s="189"/>
      <c r="E16" s="181"/>
      <c r="F16" s="3"/>
    </row>
    <row r="17" spans="1:7" ht="15.75" x14ac:dyDescent="0.25">
      <c r="A17" s="190" t="s">
        <v>189</v>
      </c>
      <c r="B17" s="190"/>
      <c r="C17" s="190"/>
      <c r="D17" s="190"/>
      <c r="E17" s="181"/>
      <c r="F17" s="3"/>
    </row>
    <row r="18" spans="1:7" ht="15.75" x14ac:dyDescent="0.25">
      <c r="A18" s="1"/>
      <c r="B18" s="1"/>
      <c r="C18" s="1"/>
      <c r="D18" s="1"/>
    </row>
    <row r="19" spans="1:7" ht="15.75" x14ac:dyDescent="0.25">
      <c r="A19" s="1"/>
      <c r="B19" s="1"/>
      <c r="C19" s="1"/>
      <c r="D19" s="1"/>
    </row>
    <row r="20" spans="1:7" ht="15.75" x14ac:dyDescent="0.25">
      <c r="A20" s="1"/>
      <c r="B20" s="1"/>
      <c r="C20" s="1"/>
      <c r="D20" s="1"/>
    </row>
    <row r="21" spans="1:7" ht="52.5" customHeight="1" x14ac:dyDescent="0.2">
      <c r="A21" s="184" t="s">
        <v>161</v>
      </c>
      <c r="B21" s="184" t="s">
        <v>19</v>
      </c>
      <c r="C21" s="186" t="s">
        <v>188</v>
      </c>
      <c r="D21" s="187"/>
      <c r="E21" s="188"/>
    </row>
    <row r="22" spans="1:7" ht="20.25" customHeight="1" x14ac:dyDescent="0.2">
      <c r="A22" s="185"/>
      <c r="B22" s="185"/>
      <c r="C22" s="105" t="s">
        <v>186</v>
      </c>
      <c r="D22" s="55" t="s">
        <v>184</v>
      </c>
      <c r="E22" s="55" t="s">
        <v>185</v>
      </c>
    </row>
    <row r="23" spans="1:7" ht="15" customHeight="1" x14ac:dyDescent="0.25">
      <c r="A23" s="9">
        <v>1</v>
      </c>
      <c r="B23" s="9">
        <v>2</v>
      </c>
      <c r="C23" s="9">
        <v>3</v>
      </c>
      <c r="D23" s="9">
        <v>4</v>
      </c>
      <c r="E23" s="9">
        <v>5</v>
      </c>
    </row>
    <row r="24" spans="1:7" ht="31.5" x14ac:dyDescent="0.25">
      <c r="A24" s="4" t="s">
        <v>7</v>
      </c>
      <c r="B24" s="5" t="s">
        <v>8</v>
      </c>
      <c r="C24" s="92">
        <f>SUM(C25)</f>
        <v>1065.2334400000036</v>
      </c>
      <c r="D24" s="92">
        <f>SUM(D25)</f>
        <v>731.20999999999913</v>
      </c>
      <c r="E24" s="92">
        <f>SUM(E25)</f>
        <v>800.02999999999884</v>
      </c>
    </row>
    <row r="25" spans="1:7" ht="31.5" x14ac:dyDescent="0.25">
      <c r="A25" s="6" t="s">
        <v>9</v>
      </c>
      <c r="B25" s="7" t="s">
        <v>10</v>
      </c>
      <c r="C25" s="93">
        <f>SUM(C28+C26)</f>
        <v>1065.2334400000036</v>
      </c>
      <c r="D25" s="93">
        <f>SUM(D28+D26)</f>
        <v>731.20999999999913</v>
      </c>
      <c r="E25" s="93">
        <f>SUM(E28+E26)</f>
        <v>800.02999999999884</v>
      </c>
    </row>
    <row r="26" spans="1:7" ht="31.5" customHeight="1" x14ac:dyDescent="0.25">
      <c r="A26" s="4" t="s">
        <v>11</v>
      </c>
      <c r="B26" s="5" t="s">
        <v>12</v>
      </c>
      <c r="C26" s="92">
        <f>SUM(C27)</f>
        <v>-36587.811739999997</v>
      </c>
      <c r="D26" s="92">
        <f>SUM(D27)</f>
        <v>-19519.447560000001</v>
      </c>
      <c r="E26" s="92">
        <f>SUM(E27)</f>
        <v>-21294.08455</v>
      </c>
    </row>
    <row r="27" spans="1:7" ht="33.75" customHeight="1" x14ac:dyDescent="0.25">
      <c r="A27" s="6" t="s">
        <v>13</v>
      </c>
      <c r="B27" s="7" t="s">
        <v>14</v>
      </c>
      <c r="C27" s="94">
        <f>-'Прил2 доходы'!C75</f>
        <v>-36587.811739999997</v>
      </c>
      <c r="D27" s="94">
        <f>-'Прил2 доходы'!D75</f>
        <v>-19519.447560000001</v>
      </c>
      <c r="E27" s="94">
        <f>-'Прил2 доходы'!E75</f>
        <v>-21294.08455</v>
      </c>
    </row>
    <row r="28" spans="1:7" ht="36" customHeight="1" x14ac:dyDescent="0.25">
      <c r="A28" s="4" t="s">
        <v>15</v>
      </c>
      <c r="B28" s="5" t="s">
        <v>16</v>
      </c>
      <c r="C28" s="92">
        <f>SUM(C29)</f>
        <v>37653.045180000001</v>
      </c>
      <c r="D28" s="92">
        <f>SUM(D29)</f>
        <v>20250.65756</v>
      </c>
      <c r="E28" s="92">
        <f>SUM(E29)</f>
        <v>22094.114549999998</v>
      </c>
    </row>
    <row r="29" spans="1:7" ht="33" customHeight="1" x14ac:dyDescent="0.25">
      <c r="A29" s="6" t="s">
        <v>17</v>
      </c>
      <c r="B29" s="7" t="s">
        <v>18</v>
      </c>
      <c r="C29" s="101">
        <v>37653.045180000001</v>
      </c>
      <c r="D29" s="101">
        <v>20250.65756</v>
      </c>
      <c r="E29" s="101">
        <v>22094.114549999998</v>
      </c>
      <c r="G29" s="8"/>
    </row>
    <row r="30" spans="1:7" ht="15.75" x14ac:dyDescent="0.25">
      <c r="A30" s="1"/>
      <c r="B30" s="1"/>
      <c r="C30" s="1"/>
      <c r="D30" s="1"/>
    </row>
    <row r="31" spans="1:7" ht="15.75" x14ac:dyDescent="0.25">
      <c r="A31" s="1"/>
      <c r="B31" s="1"/>
      <c r="C31" s="1"/>
      <c r="D31" s="1"/>
    </row>
    <row r="32" spans="1:7" ht="15.75" x14ac:dyDescent="0.25">
      <c r="A32" s="1"/>
      <c r="B32" s="1"/>
      <c r="C32" s="1"/>
      <c r="D32" s="1"/>
    </row>
    <row r="33" spans="1:4" ht="15.75" x14ac:dyDescent="0.25">
      <c r="A33" s="1"/>
      <c r="B33" s="1"/>
      <c r="C33" s="1"/>
      <c r="D33" s="1"/>
    </row>
    <row r="34" spans="1:4" ht="15.75" x14ac:dyDescent="0.25">
      <c r="A34" s="1"/>
      <c r="B34" s="1"/>
      <c r="C34" s="1"/>
      <c r="D34" s="1"/>
    </row>
  </sheetData>
  <mergeCells count="15">
    <mergeCell ref="A21:A22"/>
    <mergeCell ref="B21:B22"/>
    <mergeCell ref="C21:E21"/>
    <mergeCell ref="A15:E15"/>
    <mergeCell ref="A14:E14"/>
    <mergeCell ref="A16:E16"/>
    <mergeCell ref="A17:E17"/>
    <mergeCell ref="D1:E1"/>
    <mergeCell ref="D9:E9"/>
    <mergeCell ref="C2:E2"/>
    <mergeCell ref="C3:E3"/>
    <mergeCell ref="C4:E4"/>
    <mergeCell ref="C5:E5"/>
    <mergeCell ref="C6:E6"/>
    <mergeCell ref="C7:E7"/>
  </mergeCells>
  <phoneticPr fontId="26" type="noConversion"/>
  <pageMargins left="1.1811023622047245" right="0.39370078740157483" top="0.78740157480314965" bottom="0.78740157480314965" header="0.51181102362204722" footer="0.51181102362204722"/>
  <pageSetup paperSize="9"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H92"/>
  <sheetViews>
    <sheetView workbookViewId="0">
      <selection activeCell="I17" sqref="I17"/>
    </sheetView>
  </sheetViews>
  <sheetFormatPr defaultRowHeight="12.75" x14ac:dyDescent="0.2"/>
  <cols>
    <col min="1" max="1" width="28.85546875" customWidth="1"/>
    <col min="2" max="2" width="54.85546875" customWidth="1"/>
    <col min="3" max="3" width="15.85546875" customWidth="1"/>
    <col min="4" max="4" width="14.7109375" style="23" customWidth="1"/>
    <col min="5" max="5" width="14.7109375" customWidth="1"/>
    <col min="8" max="8" width="11.5703125" bestFit="1" customWidth="1"/>
  </cols>
  <sheetData>
    <row r="1" spans="1:5" ht="15.75" x14ac:dyDescent="0.25">
      <c r="A1" s="1"/>
      <c r="B1" s="1"/>
      <c r="C1" s="54"/>
      <c r="D1" s="179" t="s">
        <v>233</v>
      </c>
      <c r="E1" s="179"/>
    </row>
    <row r="2" spans="1:5" ht="15.75" x14ac:dyDescent="0.25">
      <c r="A2" s="1"/>
      <c r="B2" s="1"/>
      <c r="C2" s="179" t="s">
        <v>1</v>
      </c>
      <c r="D2" s="181"/>
      <c r="E2" s="181"/>
    </row>
    <row r="3" spans="1:5" ht="15.75" x14ac:dyDescent="0.25">
      <c r="A3" s="1"/>
      <c r="B3" s="1"/>
      <c r="C3" s="179" t="s">
        <v>2</v>
      </c>
      <c r="D3" s="181"/>
      <c r="E3" s="181"/>
    </row>
    <row r="4" spans="1:5" ht="15.75" x14ac:dyDescent="0.25">
      <c r="A4" s="1"/>
      <c r="B4" s="1"/>
      <c r="C4" s="179" t="s">
        <v>3</v>
      </c>
      <c r="D4" s="181"/>
      <c r="E4" s="181"/>
    </row>
    <row r="5" spans="1:5" ht="15.75" x14ac:dyDescent="0.25">
      <c r="A5" s="1"/>
      <c r="B5" s="1"/>
      <c r="C5" s="179" t="s">
        <v>4</v>
      </c>
      <c r="D5" s="181"/>
      <c r="E5" s="181"/>
    </row>
    <row r="6" spans="1:5" ht="15.75" x14ac:dyDescent="0.25">
      <c r="A6" s="1"/>
      <c r="B6" s="1"/>
      <c r="C6" s="179" t="s">
        <v>5</v>
      </c>
      <c r="D6" s="181"/>
      <c r="E6" s="181"/>
    </row>
    <row r="7" spans="1:5" ht="15.75" x14ac:dyDescent="0.25">
      <c r="A7" s="1"/>
      <c r="B7" s="1"/>
      <c r="C7" s="182" t="s">
        <v>191</v>
      </c>
      <c r="D7" s="183"/>
      <c r="E7" s="183"/>
    </row>
    <row r="8" spans="1:5" ht="15.75" x14ac:dyDescent="0.25">
      <c r="A8" s="1"/>
      <c r="B8" s="1"/>
      <c r="D8" s="57"/>
      <c r="E8" s="57" t="s">
        <v>190</v>
      </c>
    </row>
    <row r="9" spans="1:5" ht="15.75" x14ac:dyDescent="0.25">
      <c r="A9" s="1"/>
      <c r="B9" s="1"/>
      <c r="D9" s="180" t="s">
        <v>242</v>
      </c>
      <c r="E9" s="180"/>
    </row>
    <row r="10" spans="1:5" ht="15.75" x14ac:dyDescent="0.25">
      <c r="A10" s="1"/>
      <c r="B10" s="54"/>
      <c r="C10" s="54"/>
      <c r="D10"/>
    </row>
    <row r="11" spans="1:5" ht="15.75" x14ac:dyDescent="0.25">
      <c r="A11" s="1"/>
      <c r="B11" s="54"/>
      <c r="C11" s="54"/>
      <c r="D11" s="54"/>
    </row>
    <row r="12" spans="1:5" ht="15.75" x14ac:dyDescent="0.25">
      <c r="A12" s="190" t="s">
        <v>21</v>
      </c>
      <c r="B12" s="190"/>
      <c r="C12" s="190"/>
      <c r="D12" s="190"/>
      <c r="E12" s="190"/>
    </row>
    <row r="13" spans="1:5" ht="15.75" x14ac:dyDescent="0.25">
      <c r="A13" s="190" t="s">
        <v>22</v>
      </c>
      <c r="B13" s="190"/>
      <c r="C13" s="190"/>
      <c r="D13" s="190"/>
      <c r="E13" s="190"/>
    </row>
    <row r="14" spans="1:5" ht="15.75" x14ac:dyDescent="0.25">
      <c r="A14" s="190" t="s">
        <v>23</v>
      </c>
      <c r="B14" s="190"/>
      <c r="C14" s="190"/>
      <c r="D14" s="190"/>
      <c r="E14" s="190"/>
    </row>
    <row r="15" spans="1:5" ht="15.75" x14ac:dyDescent="0.25">
      <c r="A15" s="190" t="s">
        <v>187</v>
      </c>
      <c r="B15" s="190"/>
      <c r="C15" s="190"/>
      <c r="D15" s="190"/>
      <c r="E15" s="190"/>
    </row>
    <row r="16" spans="1:5" ht="15.75" x14ac:dyDescent="0.25">
      <c r="A16" s="10"/>
      <c r="B16" s="10"/>
      <c r="C16" s="10"/>
      <c r="D16" s="10"/>
    </row>
    <row r="17" spans="1:8" ht="36.75" customHeight="1" x14ac:dyDescent="0.2">
      <c r="A17" s="191" t="s">
        <v>24</v>
      </c>
      <c r="B17" s="193" t="s">
        <v>25</v>
      </c>
      <c r="C17" s="186" t="s">
        <v>188</v>
      </c>
      <c r="D17" s="187"/>
      <c r="E17" s="188"/>
    </row>
    <row r="18" spans="1:8" ht="15" customHeight="1" x14ac:dyDescent="0.2">
      <c r="A18" s="192"/>
      <c r="B18" s="194"/>
      <c r="C18" s="105" t="s">
        <v>186</v>
      </c>
      <c r="D18" s="55" t="s">
        <v>184</v>
      </c>
      <c r="E18" s="55" t="s">
        <v>185</v>
      </c>
    </row>
    <row r="19" spans="1:8" ht="15.75" x14ac:dyDescent="0.25">
      <c r="A19" s="9">
        <v>1</v>
      </c>
      <c r="B19" s="9">
        <v>2</v>
      </c>
      <c r="C19" s="9">
        <v>3</v>
      </c>
      <c r="D19" s="9">
        <v>4</v>
      </c>
      <c r="E19" s="9">
        <v>5</v>
      </c>
    </row>
    <row r="20" spans="1:8" ht="15.75" x14ac:dyDescent="0.25">
      <c r="A20" s="4" t="s">
        <v>26</v>
      </c>
      <c r="B20" s="11" t="s">
        <v>27</v>
      </c>
      <c r="C20" s="82">
        <f>C21+C23+C27+C30+C38+C41+C45+C56+C63</f>
        <v>13767.9897</v>
      </c>
      <c r="D20" s="92">
        <f>D21+D23+D27+D30+D38+D41+D45+D56+D63</f>
        <v>12186.825700000001</v>
      </c>
      <c r="E20" s="92">
        <f>E21+E23+E27+E30+E38+E41+E45+E56+E63</f>
        <v>13333.911700000001</v>
      </c>
    </row>
    <row r="21" spans="1:8" ht="15.75" x14ac:dyDescent="0.25">
      <c r="A21" s="4" t="s">
        <v>28</v>
      </c>
      <c r="B21" s="11" t="s">
        <v>29</v>
      </c>
      <c r="C21" s="82">
        <f>SUM(C22)</f>
        <v>1892.4</v>
      </c>
      <c r="D21" s="92">
        <f>SUM(D22)</f>
        <v>1941.3</v>
      </c>
      <c r="E21" s="92">
        <f>SUM(E22)</f>
        <v>2067.5</v>
      </c>
    </row>
    <row r="22" spans="1:8" ht="15.75" x14ac:dyDescent="0.25">
      <c r="A22" s="6" t="s">
        <v>30</v>
      </c>
      <c r="B22" s="77" t="s">
        <v>31</v>
      </c>
      <c r="C22" s="83">
        <f>1826.2+66.2</f>
        <v>1892.4</v>
      </c>
      <c r="D22" s="93">
        <v>1941.3</v>
      </c>
      <c r="E22" s="93">
        <v>2067.5</v>
      </c>
    </row>
    <row r="23" spans="1:8" ht="33" customHeight="1" x14ac:dyDescent="0.25">
      <c r="A23" s="17" t="s">
        <v>32</v>
      </c>
      <c r="B23" s="18" t="s">
        <v>33</v>
      </c>
      <c r="C23" s="84">
        <f>C24</f>
        <v>1794.51</v>
      </c>
      <c r="D23" s="95">
        <f>D24</f>
        <v>1866.29</v>
      </c>
      <c r="E23" s="95">
        <f>E24</f>
        <v>1940.94</v>
      </c>
      <c r="H23" s="106"/>
    </row>
    <row r="24" spans="1:8" ht="41.25" customHeight="1" x14ac:dyDescent="0.25">
      <c r="A24" s="20" t="s">
        <v>34</v>
      </c>
      <c r="B24" s="16" t="s">
        <v>35</v>
      </c>
      <c r="C24" s="85">
        <v>1794.51</v>
      </c>
      <c r="D24" s="93">
        <f>1866.29</f>
        <v>1866.29</v>
      </c>
      <c r="E24" s="93">
        <v>1940.94</v>
      </c>
      <c r="H24" s="106"/>
    </row>
    <row r="25" spans="1:8" s="34" customFormat="1" ht="99.75" hidden="1" customHeight="1" x14ac:dyDescent="0.25">
      <c r="A25" s="36" t="s">
        <v>36</v>
      </c>
      <c r="B25" s="37" t="s">
        <v>37</v>
      </c>
      <c r="C25" s="86">
        <f>C26</f>
        <v>0</v>
      </c>
      <c r="D25" s="96">
        <f>D26</f>
        <v>0</v>
      </c>
      <c r="E25" s="96">
        <f>E26</f>
        <v>0</v>
      </c>
      <c r="H25" s="35"/>
    </row>
    <row r="26" spans="1:8" ht="144.75" hidden="1" customHeight="1" x14ac:dyDescent="0.25">
      <c r="A26" s="38" t="s">
        <v>147</v>
      </c>
      <c r="B26" s="39" t="s">
        <v>170</v>
      </c>
      <c r="C26" s="87"/>
      <c r="D26" s="97"/>
      <c r="E26" s="97"/>
      <c r="H26" s="14"/>
    </row>
    <row r="27" spans="1:8" s="15" customFormat="1" ht="15.75" hidden="1" customHeight="1" x14ac:dyDescent="0.25">
      <c r="A27" s="40" t="s">
        <v>38</v>
      </c>
      <c r="B27" s="41" t="s">
        <v>39</v>
      </c>
      <c r="C27" s="88">
        <f t="shared" ref="C27:E28" si="0">SUM(C28)</f>
        <v>0</v>
      </c>
      <c r="D27" s="98">
        <f t="shared" si="0"/>
        <v>0</v>
      </c>
      <c r="E27" s="98">
        <f t="shared" si="0"/>
        <v>0</v>
      </c>
    </row>
    <row r="28" spans="1:8" s="15" customFormat="1" ht="15.75" hidden="1" customHeight="1" x14ac:dyDescent="0.25">
      <c r="A28" s="42" t="s">
        <v>40</v>
      </c>
      <c r="B28" s="43" t="s">
        <v>41</v>
      </c>
      <c r="C28" s="89">
        <f t="shared" si="0"/>
        <v>0</v>
      </c>
      <c r="D28" s="99">
        <f t="shared" si="0"/>
        <v>0</v>
      </c>
      <c r="E28" s="99">
        <f t="shared" si="0"/>
        <v>0</v>
      </c>
    </row>
    <row r="29" spans="1:8" s="15" customFormat="1" ht="15.75" hidden="1" customHeight="1" x14ac:dyDescent="0.25">
      <c r="A29" s="42" t="s">
        <v>42</v>
      </c>
      <c r="B29" s="43" t="s">
        <v>41</v>
      </c>
      <c r="C29" s="89"/>
      <c r="D29" s="99"/>
      <c r="E29" s="99"/>
    </row>
    <row r="30" spans="1:8" ht="15.75" x14ac:dyDescent="0.25">
      <c r="A30" s="4" t="s">
        <v>43</v>
      </c>
      <c r="B30" s="13" t="s">
        <v>44</v>
      </c>
      <c r="C30" s="82">
        <f>C31+C33</f>
        <v>7932</v>
      </c>
      <c r="D30" s="92">
        <f>D31+D33</f>
        <v>6580</v>
      </c>
      <c r="E30" s="100">
        <f>E31+E33</f>
        <v>6631</v>
      </c>
    </row>
    <row r="31" spans="1:8" ht="15.75" x14ac:dyDescent="0.25">
      <c r="A31" s="4" t="s">
        <v>45</v>
      </c>
      <c r="B31" s="13" t="s">
        <v>46</v>
      </c>
      <c r="C31" s="82">
        <f>SUM(C32)</f>
        <v>932</v>
      </c>
      <c r="D31" s="92">
        <f>SUM(D32)</f>
        <v>586</v>
      </c>
      <c r="E31" s="100">
        <f>SUM(E32)</f>
        <v>592</v>
      </c>
    </row>
    <row r="32" spans="1:8" ht="48" customHeight="1" x14ac:dyDescent="0.25">
      <c r="A32" s="6" t="s">
        <v>47</v>
      </c>
      <c r="B32" s="12" t="s">
        <v>48</v>
      </c>
      <c r="C32" s="83">
        <f>580+352</f>
        <v>932</v>
      </c>
      <c r="D32" s="93">
        <v>586</v>
      </c>
      <c r="E32" s="101">
        <v>592</v>
      </c>
    </row>
    <row r="33" spans="1:5" ht="15.75" x14ac:dyDescent="0.25">
      <c r="A33" s="4" t="s">
        <v>49</v>
      </c>
      <c r="B33" s="13" t="s">
        <v>50</v>
      </c>
      <c r="C33" s="82">
        <f>C34+C36</f>
        <v>7000</v>
      </c>
      <c r="D33" s="92">
        <f>D34+D36</f>
        <v>5994</v>
      </c>
      <c r="E33" s="100">
        <f>E34+E36</f>
        <v>6039</v>
      </c>
    </row>
    <row r="34" spans="1:5" ht="15.75" x14ac:dyDescent="0.25">
      <c r="A34" s="6" t="s">
        <v>51</v>
      </c>
      <c r="B34" s="13" t="s">
        <v>52</v>
      </c>
      <c r="C34" s="82">
        <f>C35</f>
        <v>2550</v>
      </c>
      <c r="D34" s="92">
        <f>D35</f>
        <v>2066</v>
      </c>
      <c r="E34" s="100">
        <f>E35</f>
        <v>2072</v>
      </c>
    </row>
    <row r="35" spans="1:5" ht="47.25" x14ac:dyDescent="0.25">
      <c r="A35" s="6" t="s">
        <v>53</v>
      </c>
      <c r="B35" s="16" t="s">
        <v>54</v>
      </c>
      <c r="C35" s="83">
        <f>2060+490</f>
        <v>2550</v>
      </c>
      <c r="D35" s="93">
        <v>2066</v>
      </c>
      <c r="E35" s="101">
        <v>2072</v>
      </c>
    </row>
    <row r="36" spans="1:5" ht="15.75" x14ac:dyDescent="0.25">
      <c r="A36" s="4" t="s">
        <v>55</v>
      </c>
      <c r="B36" s="13" t="s">
        <v>56</v>
      </c>
      <c r="C36" s="82">
        <f>C37</f>
        <v>4450</v>
      </c>
      <c r="D36" s="92">
        <f>D37</f>
        <v>3928</v>
      </c>
      <c r="E36" s="100">
        <f>E37</f>
        <v>3967</v>
      </c>
    </row>
    <row r="37" spans="1:5" ht="51.75" customHeight="1" x14ac:dyDescent="0.25">
      <c r="A37" s="6" t="s">
        <v>57</v>
      </c>
      <c r="B37" s="16" t="s">
        <v>58</v>
      </c>
      <c r="C37" s="83">
        <f>3889+561</f>
        <v>4450</v>
      </c>
      <c r="D37" s="93">
        <v>3928</v>
      </c>
      <c r="E37" s="101">
        <v>3967</v>
      </c>
    </row>
    <row r="38" spans="1:5" ht="15.75" x14ac:dyDescent="0.25">
      <c r="A38" s="4" t="s">
        <v>59</v>
      </c>
      <c r="B38" s="13" t="s">
        <v>60</v>
      </c>
      <c r="C38" s="82">
        <f t="shared" ref="C38:E39" si="1">C39</f>
        <v>0.6</v>
      </c>
      <c r="D38" s="92">
        <f t="shared" si="1"/>
        <v>0.6</v>
      </c>
      <c r="E38" s="100">
        <f t="shared" si="1"/>
        <v>0.6</v>
      </c>
    </row>
    <row r="39" spans="1:5" ht="63" x14ac:dyDescent="0.25">
      <c r="A39" s="4" t="s">
        <v>61</v>
      </c>
      <c r="B39" s="13" t="s">
        <v>62</v>
      </c>
      <c r="C39" s="82">
        <f t="shared" si="1"/>
        <v>0.6</v>
      </c>
      <c r="D39" s="92">
        <f t="shared" si="1"/>
        <v>0.6</v>
      </c>
      <c r="E39" s="100">
        <f t="shared" si="1"/>
        <v>0.6</v>
      </c>
    </row>
    <row r="40" spans="1:5" ht="92.25" customHeight="1" x14ac:dyDescent="0.25">
      <c r="A40" s="6" t="s">
        <v>63</v>
      </c>
      <c r="B40" s="12" t="s">
        <v>64</v>
      </c>
      <c r="C40" s="83">
        <v>0.6</v>
      </c>
      <c r="D40" s="93">
        <v>0.6</v>
      </c>
      <c r="E40" s="101">
        <v>0.6</v>
      </c>
    </row>
    <row r="41" spans="1:5" ht="15.75" hidden="1" customHeight="1" x14ac:dyDescent="0.25">
      <c r="A41" s="48" t="s">
        <v>65</v>
      </c>
      <c r="B41" s="52" t="s">
        <v>66</v>
      </c>
      <c r="C41" s="90">
        <f t="shared" ref="C41:D43" si="2">C42</f>
        <v>0</v>
      </c>
      <c r="D41" s="102">
        <f t="shared" si="2"/>
        <v>0</v>
      </c>
      <c r="E41" s="102">
        <f>E42</f>
        <v>0</v>
      </c>
    </row>
    <row r="42" spans="1:5" ht="15.75" hidden="1" customHeight="1" x14ac:dyDescent="0.25">
      <c r="A42" s="48" t="s">
        <v>67</v>
      </c>
      <c r="B42" s="52" t="s">
        <v>44</v>
      </c>
      <c r="C42" s="90">
        <f t="shared" si="2"/>
        <v>0</v>
      </c>
      <c r="D42" s="102">
        <f t="shared" si="2"/>
        <v>0</v>
      </c>
      <c r="E42" s="102">
        <f>E43</f>
        <v>0</v>
      </c>
    </row>
    <row r="43" spans="1:5" ht="15.75" hidden="1" customHeight="1" x14ac:dyDescent="0.25">
      <c r="A43" s="48" t="s">
        <v>68</v>
      </c>
      <c r="B43" s="52" t="s">
        <v>69</v>
      </c>
      <c r="C43" s="90">
        <f t="shared" si="2"/>
        <v>0</v>
      </c>
      <c r="D43" s="102">
        <f t="shared" si="2"/>
        <v>0</v>
      </c>
      <c r="E43" s="102">
        <f>E44</f>
        <v>0</v>
      </c>
    </row>
    <row r="44" spans="1:5" ht="15.75" hidden="1" customHeight="1" x14ac:dyDescent="0.25">
      <c r="A44" s="50" t="s">
        <v>70</v>
      </c>
      <c r="B44" s="53" t="s">
        <v>71</v>
      </c>
      <c r="C44" s="91"/>
      <c r="D44" s="103">
        <v>0</v>
      </c>
      <c r="E44" s="103">
        <v>0</v>
      </c>
    </row>
    <row r="45" spans="1:5" ht="47.25" x14ac:dyDescent="0.25">
      <c r="A45" s="4" t="s">
        <v>72</v>
      </c>
      <c r="B45" s="13" t="s">
        <v>73</v>
      </c>
      <c r="C45" s="82">
        <f>SUM(C46+C53)</f>
        <v>2148.4796999999999</v>
      </c>
      <c r="D45" s="92">
        <f>SUM(D46+D53)</f>
        <v>1798.6356999999998</v>
      </c>
      <c r="E45" s="100">
        <f>SUM(E46+E53)</f>
        <v>2693.8716999999997</v>
      </c>
    </row>
    <row r="46" spans="1:5" ht="112.5" customHeight="1" x14ac:dyDescent="0.25">
      <c r="A46" s="4" t="s">
        <v>74</v>
      </c>
      <c r="B46" s="13" t="s">
        <v>75</v>
      </c>
      <c r="C46" s="82">
        <f>C49+C47</f>
        <v>1954.5856999999999</v>
      </c>
      <c r="D46" s="92">
        <f>D49+D47</f>
        <v>1609.5856999999999</v>
      </c>
      <c r="E46" s="92">
        <f>E49+E47</f>
        <v>2509.6656999999996</v>
      </c>
    </row>
    <row r="47" spans="1:5" ht="112.5" customHeight="1" x14ac:dyDescent="0.25">
      <c r="A47" s="4" t="s">
        <v>177</v>
      </c>
      <c r="B47" s="13" t="s">
        <v>178</v>
      </c>
      <c r="C47" s="82">
        <f>C48</f>
        <v>0.52746000000000004</v>
      </c>
      <c r="D47" s="92">
        <f>D48</f>
        <v>0.52746000000000004</v>
      </c>
      <c r="E47" s="100">
        <f>E48</f>
        <v>0.52746000000000004</v>
      </c>
    </row>
    <row r="48" spans="1:5" ht="112.5" customHeight="1" x14ac:dyDescent="0.25">
      <c r="A48" s="6" t="s">
        <v>179</v>
      </c>
      <c r="B48" s="12" t="s">
        <v>180</v>
      </c>
      <c r="C48" s="101">
        <v>0.52746000000000004</v>
      </c>
      <c r="D48" s="93">
        <v>0.52746000000000004</v>
      </c>
      <c r="E48" s="101">
        <v>0.52746000000000004</v>
      </c>
    </row>
    <row r="49" spans="1:6" ht="45" customHeight="1" x14ac:dyDescent="0.25">
      <c r="A49" s="4" t="s">
        <v>76</v>
      </c>
      <c r="B49" s="13" t="s">
        <v>77</v>
      </c>
      <c r="C49" s="82">
        <f>C50</f>
        <v>1954.0582399999998</v>
      </c>
      <c r="D49" s="92">
        <f>D50</f>
        <v>1609.0582399999998</v>
      </c>
      <c r="E49" s="100">
        <f>E50</f>
        <v>2509.1382399999998</v>
      </c>
    </row>
    <row r="50" spans="1:6" ht="45.75" customHeight="1" x14ac:dyDescent="0.25">
      <c r="A50" s="17" t="s">
        <v>78</v>
      </c>
      <c r="B50" s="18" t="s">
        <v>79</v>
      </c>
      <c r="C50" s="84">
        <f>C51+C52</f>
        <v>1954.0582399999998</v>
      </c>
      <c r="D50" s="95">
        <f>D51+D52</f>
        <v>1609.0582399999998</v>
      </c>
      <c r="E50" s="95">
        <f>E51+E52</f>
        <v>2509.1382399999998</v>
      </c>
      <c r="F50" s="19"/>
    </row>
    <row r="51" spans="1:6" ht="84" customHeight="1" x14ac:dyDescent="0.25">
      <c r="A51" s="20" t="s">
        <v>80</v>
      </c>
      <c r="B51" s="16" t="s">
        <v>81</v>
      </c>
      <c r="C51" s="85">
        <v>1145</v>
      </c>
      <c r="D51" s="94">
        <v>800</v>
      </c>
      <c r="E51" s="94">
        <v>1700.08</v>
      </c>
      <c r="F51" s="19"/>
    </row>
    <row r="52" spans="1:6" s="23" customFormat="1" ht="63.75" customHeight="1" x14ac:dyDescent="0.25">
      <c r="A52" s="20" t="s">
        <v>82</v>
      </c>
      <c r="B52" s="21" t="s">
        <v>83</v>
      </c>
      <c r="C52" s="85">
        <v>809.05823999999996</v>
      </c>
      <c r="D52" s="85">
        <v>809.05823999999996</v>
      </c>
      <c r="E52" s="85">
        <v>809.05823999999996</v>
      </c>
      <c r="F52" s="22"/>
    </row>
    <row r="53" spans="1:6" ht="116.25" customHeight="1" x14ac:dyDescent="0.25">
      <c r="A53" s="4" t="s">
        <v>84</v>
      </c>
      <c r="B53" s="13" t="s">
        <v>85</v>
      </c>
      <c r="C53" s="82">
        <f>SUM(C55)</f>
        <v>193.89400000000001</v>
      </c>
      <c r="D53" s="92">
        <f>SUM(D55)</f>
        <v>189.05</v>
      </c>
      <c r="E53" s="92">
        <f>SUM(E55)</f>
        <v>184.20599999999999</v>
      </c>
    </row>
    <row r="54" spans="1:6" ht="110.25" x14ac:dyDescent="0.25">
      <c r="A54" s="56" t="s">
        <v>86</v>
      </c>
      <c r="B54" s="18" t="s">
        <v>87</v>
      </c>
      <c r="C54" s="82">
        <f>C55</f>
        <v>193.89400000000001</v>
      </c>
      <c r="D54" s="92">
        <f>D55</f>
        <v>189.05</v>
      </c>
      <c r="E54" s="92">
        <f>E55</f>
        <v>184.20599999999999</v>
      </c>
    </row>
    <row r="55" spans="1:6" ht="101.25" customHeight="1" x14ac:dyDescent="0.25">
      <c r="A55" s="6" t="s">
        <v>88</v>
      </c>
      <c r="B55" s="12" t="s">
        <v>89</v>
      </c>
      <c r="C55" s="83">
        <v>193.89400000000001</v>
      </c>
      <c r="D55" s="93">
        <v>189.05</v>
      </c>
      <c r="E55" s="93">
        <v>184.20599999999999</v>
      </c>
    </row>
    <row r="56" spans="1:6" ht="15.75" hidden="1" customHeight="1" x14ac:dyDescent="0.25">
      <c r="A56" s="44" t="s">
        <v>90</v>
      </c>
      <c r="B56" s="45" t="s">
        <v>91</v>
      </c>
      <c r="C56" s="45"/>
      <c r="D56" s="96">
        <f>D57+D60</f>
        <v>0</v>
      </c>
      <c r="E56" s="96">
        <f>E57+E60</f>
        <v>0</v>
      </c>
    </row>
    <row r="57" spans="1:6" ht="15.75" hidden="1" customHeight="1" x14ac:dyDescent="0.25">
      <c r="A57" s="44" t="s">
        <v>92</v>
      </c>
      <c r="B57" s="45" t="s">
        <v>93</v>
      </c>
      <c r="C57" s="45"/>
      <c r="D57" s="96">
        <f>D58</f>
        <v>0</v>
      </c>
      <c r="E57" s="96">
        <f>E58</f>
        <v>0</v>
      </c>
    </row>
    <row r="58" spans="1:6" ht="15.75" hidden="1" customHeight="1" x14ac:dyDescent="0.25">
      <c r="A58" s="46" t="s">
        <v>94</v>
      </c>
      <c r="B58" s="47" t="s">
        <v>95</v>
      </c>
      <c r="C58" s="47"/>
      <c r="D58" s="97">
        <f>D59</f>
        <v>0</v>
      </c>
      <c r="E58" s="97">
        <f>E59</f>
        <v>0</v>
      </c>
    </row>
    <row r="59" spans="1:6" ht="33" hidden="1" customHeight="1" x14ac:dyDescent="0.25">
      <c r="A59" s="47" t="s">
        <v>96</v>
      </c>
      <c r="B59" s="47" t="s">
        <v>97</v>
      </c>
      <c r="C59" s="47"/>
      <c r="D59" s="97">
        <v>0</v>
      </c>
      <c r="E59" s="97">
        <v>0</v>
      </c>
    </row>
    <row r="60" spans="1:6" s="15" customFormat="1" ht="15.75" hidden="1" customHeight="1" x14ac:dyDescent="0.25">
      <c r="A60" s="48" t="s">
        <v>98</v>
      </c>
      <c r="B60" s="49" t="s">
        <v>99</v>
      </c>
      <c r="C60" s="49"/>
      <c r="D60" s="102">
        <f>D61</f>
        <v>0</v>
      </c>
      <c r="E60" s="102">
        <f>E61</f>
        <v>0</v>
      </c>
    </row>
    <row r="61" spans="1:6" s="15" customFormat="1" ht="15.75" hidden="1" customHeight="1" x14ac:dyDescent="0.25">
      <c r="A61" s="50" t="s">
        <v>100</v>
      </c>
      <c r="B61" s="51" t="s">
        <v>101</v>
      </c>
      <c r="C61" s="51"/>
      <c r="D61" s="103">
        <f>D62</f>
        <v>0</v>
      </c>
      <c r="E61" s="103">
        <f>E62</f>
        <v>0</v>
      </c>
    </row>
    <row r="62" spans="1:6" s="15" customFormat="1" ht="33" hidden="1" customHeight="1" x14ac:dyDescent="0.25">
      <c r="A62" s="51" t="s">
        <v>102</v>
      </c>
      <c r="B62" s="51" t="s">
        <v>103</v>
      </c>
      <c r="C62" s="51"/>
      <c r="D62" s="103">
        <v>0</v>
      </c>
      <c r="E62" s="103">
        <v>0</v>
      </c>
    </row>
    <row r="63" spans="1:6" s="15" customFormat="1" ht="33" hidden="1" customHeight="1" x14ac:dyDescent="0.25">
      <c r="A63" s="49" t="s">
        <v>158</v>
      </c>
      <c r="B63" s="49" t="s">
        <v>157</v>
      </c>
      <c r="C63" s="49"/>
      <c r="D63" s="102">
        <f t="shared" ref="D63:E65" si="3">D64</f>
        <v>0</v>
      </c>
      <c r="E63" s="102">
        <f t="shared" si="3"/>
        <v>0</v>
      </c>
    </row>
    <row r="64" spans="1:6" s="15" customFormat="1" ht="57.75" hidden="1" customHeight="1" x14ac:dyDescent="0.25">
      <c r="A64" s="49" t="s">
        <v>155</v>
      </c>
      <c r="B64" s="52" t="s">
        <v>156</v>
      </c>
      <c r="C64" s="52"/>
      <c r="D64" s="102">
        <f t="shared" si="3"/>
        <v>0</v>
      </c>
      <c r="E64" s="102">
        <f t="shared" si="3"/>
        <v>0</v>
      </c>
    </row>
    <row r="65" spans="1:5" s="15" customFormat="1" ht="63.75" hidden="1" customHeight="1" x14ac:dyDescent="0.25">
      <c r="A65" s="49" t="s">
        <v>152</v>
      </c>
      <c r="B65" s="52" t="s">
        <v>153</v>
      </c>
      <c r="C65" s="52"/>
      <c r="D65" s="102">
        <f t="shared" si="3"/>
        <v>0</v>
      </c>
      <c r="E65" s="102">
        <f t="shared" si="3"/>
        <v>0</v>
      </c>
    </row>
    <row r="66" spans="1:5" s="15" customFormat="1" ht="63.75" hidden="1" customHeight="1" x14ac:dyDescent="0.25">
      <c r="A66" s="53" t="s">
        <v>151</v>
      </c>
      <c r="B66" s="53" t="s">
        <v>154</v>
      </c>
      <c r="C66" s="53"/>
      <c r="D66" s="103">
        <v>0</v>
      </c>
      <c r="E66" s="103">
        <v>0</v>
      </c>
    </row>
    <row r="67" spans="1:5" ht="15.75" x14ac:dyDescent="0.25">
      <c r="A67" s="4" t="s">
        <v>104</v>
      </c>
      <c r="B67" s="11" t="s">
        <v>105</v>
      </c>
      <c r="C67" s="92">
        <f>C68+C73+C74</f>
        <v>22819.822039999999</v>
      </c>
      <c r="D67" s="92">
        <f>D68+D73+D74</f>
        <v>7332.6218600000002</v>
      </c>
      <c r="E67" s="92">
        <f>E68+E73+E74</f>
        <v>7960.1728499999999</v>
      </c>
    </row>
    <row r="68" spans="1:5" ht="31.5" x14ac:dyDescent="0.25">
      <c r="A68" s="4" t="s">
        <v>106</v>
      </c>
      <c r="B68" s="13" t="s">
        <v>107</v>
      </c>
      <c r="C68" s="92">
        <f>C70+C71+C72+C69</f>
        <v>22851.86031</v>
      </c>
      <c r="D68" s="92">
        <f>D70+D71+D72+D69</f>
        <v>7332.6218600000002</v>
      </c>
      <c r="E68" s="92">
        <f>E70+E71+E72+E69</f>
        <v>7960.1728499999999</v>
      </c>
    </row>
    <row r="69" spans="1:5" s="15" customFormat="1" ht="34.5" customHeight="1" x14ac:dyDescent="0.25">
      <c r="A69" s="78" t="s">
        <v>171</v>
      </c>
      <c r="B69" s="79" t="s">
        <v>172</v>
      </c>
      <c r="C69" s="92">
        <f>'Прил3 Безвозм'!C21</f>
        <v>3886.6400000000003</v>
      </c>
      <c r="D69" s="92">
        <f>'Прил3 Безвозм'!D21</f>
        <v>3471.13</v>
      </c>
      <c r="E69" s="92">
        <f>'Прил3 Безвозм'!E21</f>
        <v>3167.7</v>
      </c>
    </row>
    <row r="70" spans="1:5" s="15" customFormat="1" ht="34.5" customHeight="1" x14ac:dyDescent="0.25">
      <c r="A70" s="4" t="s">
        <v>108</v>
      </c>
      <c r="B70" s="175" t="s">
        <v>109</v>
      </c>
      <c r="C70" s="92">
        <f>'Прил3 Безвозм'!C24</f>
        <v>12295.55112</v>
      </c>
      <c r="D70" s="92">
        <f>'Прил3 Безвозм'!D24</f>
        <v>176.87186</v>
      </c>
      <c r="E70" s="92">
        <f>'Прил3 Безвозм'!E24</f>
        <v>1100.1528499999999</v>
      </c>
    </row>
    <row r="71" spans="1:5" s="15" customFormat="1" ht="34.5" customHeight="1" x14ac:dyDescent="0.25">
      <c r="A71" s="4" t="s">
        <v>118</v>
      </c>
      <c r="B71" s="158" t="s">
        <v>119</v>
      </c>
      <c r="C71" s="92">
        <f>'Прил3 Безвозм'!C42</f>
        <v>218.32000000000002</v>
      </c>
      <c r="D71" s="92">
        <f>'Прил3 Безвозм'!D42</f>
        <v>236.62</v>
      </c>
      <c r="E71" s="92">
        <f>'Прил3 Безвозм'!E42</f>
        <v>244.32000000000002</v>
      </c>
    </row>
    <row r="72" spans="1:5" ht="15.75" x14ac:dyDescent="0.25">
      <c r="A72" s="4" t="s">
        <v>126</v>
      </c>
      <c r="B72" s="13" t="s">
        <v>127</v>
      </c>
      <c r="C72" s="92">
        <f>'Прил3 Безвозм'!C47</f>
        <v>6451.3491899999999</v>
      </c>
      <c r="D72" s="92">
        <f>'Прил3 Безвозм'!D47</f>
        <v>3448</v>
      </c>
      <c r="E72" s="92">
        <f>'Прил3 Безвозм'!E47</f>
        <v>3448</v>
      </c>
    </row>
    <row r="73" spans="1:5" ht="78.75" x14ac:dyDescent="0.25">
      <c r="A73" s="129" t="s">
        <v>136</v>
      </c>
      <c r="B73" s="145" t="s">
        <v>142</v>
      </c>
      <c r="C73" s="92">
        <f>'Прил3 Безвозм'!C52</f>
        <v>1.3819399999999999</v>
      </c>
      <c r="D73" s="92">
        <f>'Прил3 Безвозм'!D52</f>
        <v>0</v>
      </c>
      <c r="E73" s="92">
        <f>'Прил3 Безвозм'!E52</f>
        <v>0</v>
      </c>
    </row>
    <row r="74" spans="1:5" ht="47.25" x14ac:dyDescent="0.25">
      <c r="A74" s="129" t="s">
        <v>216</v>
      </c>
      <c r="B74" s="130" t="s">
        <v>217</v>
      </c>
      <c r="C74" s="92">
        <f>'Прил3 Безвозм'!C56</f>
        <v>-33.420209999999997</v>
      </c>
      <c r="D74" s="92">
        <f>'Прил3 Безвозм'!D56</f>
        <v>0</v>
      </c>
      <c r="E74" s="92">
        <f>'Прил3 Безвозм'!E56</f>
        <v>0</v>
      </c>
    </row>
    <row r="75" spans="1:5" ht="15.75" x14ac:dyDescent="0.25">
      <c r="A75" s="6"/>
      <c r="B75" s="4" t="s">
        <v>139</v>
      </c>
      <c r="C75" s="92">
        <f>SUM(C20+C67)</f>
        <v>36587.811739999997</v>
      </c>
      <c r="D75" s="92">
        <f>SUM(D20+D67)</f>
        <v>19519.447560000001</v>
      </c>
      <c r="E75" s="92">
        <f>SUM(E20+E67)</f>
        <v>21294.08455</v>
      </c>
    </row>
    <row r="78" spans="1:5" ht="15" x14ac:dyDescent="0.25">
      <c r="B78" s="24"/>
      <c r="C78" s="24"/>
      <c r="D78" s="25"/>
    </row>
    <row r="79" spans="1:5" ht="15" x14ac:dyDescent="0.25">
      <c r="B79" s="26"/>
      <c r="C79" s="26"/>
      <c r="D79" s="25"/>
    </row>
    <row r="80" spans="1:5" ht="15" x14ac:dyDescent="0.25">
      <c r="B80" s="27"/>
      <c r="C80" s="27"/>
      <c r="D80" s="28"/>
    </row>
    <row r="81" spans="1:8" ht="15" x14ac:dyDescent="0.25">
      <c r="B81" s="27"/>
      <c r="C81" s="27"/>
      <c r="D81" s="28"/>
    </row>
    <row r="82" spans="1:8" ht="15" x14ac:dyDescent="0.25">
      <c r="B82" s="27"/>
      <c r="C82" s="27"/>
      <c r="D82" s="28"/>
    </row>
    <row r="83" spans="1:8" ht="15" x14ac:dyDescent="0.25">
      <c r="B83" s="29"/>
      <c r="C83" s="29"/>
      <c r="D83" s="30"/>
    </row>
    <row r="84" spans="1:8" ht="15" x14ac:dyDescent="0.25">
      <c r="B84" s="24"/>
      <c r="C84" s="24"/>
      <c r="D84" s="25"/>
    </row>
    <row r="85" spans="1:8" ht="15" x14ac:dyDescent="0.25">
      <c r="B85" s="27"/>
      <c r="C85" s="27"/>
      <c r="D85" s="30"/>
    </row>
    <row r="86" spans="1:8" ht="15" x14ac:dyDescent="0.25">
      <c r="B86" s="27"/>
      <c r="C86" s="27"/>
      <c r="D86" s="30"/>
    </row>
    <row r="87" spans="1:8" ht="15" x14ac:dyDescent="0.25">
      <c r="B87" s="29"/>
      <c r="C87" s="29"/>
      <c r="D87" s="30"/>
    </row>
    <row r="88" spans="1:8" ht="15" x14ac:dyDescent="0.25">
      <c r="B88" s="29"/>
      <c r="C88" s="29"/>
      <c r="D88" s="31"/>
    </row>
    <row r="91" spans="1:8" s="23" customFormat="1" x14ac:dyDescent="0.2">
      <c r="A91"/>
      <c r="B91"/>
      <c r="C91"/>
      <c r="E91"/>
      <c r="F91"/>
      <c r="G91"/>
      <c r="H91"/>
    </row>
    <row r="92" spans="1:8" s="23" customFormat="1" x14ac:dyDescent="0.2">
      <c r="A92"/>
      <c r="B92"/>
      <c r="C92"/>
      <c r="E92"/>
      <c r="F92"/>
      <c r="G92"/>
      <c r="H92"/>
    </row>
  </sheetData>
  <mergeCells count="15">
    <mergeCell ref="D1:E1"/>
    <mergeCell ref="D9:E9"/>
    <mergeCell ref="C17:E17"/>
    <mergeCell ref="C2:E2"/>
    <mergeCell ref="A15:E15"/>
    <mergeCell ref="A17:A18"/>
    <mergeCell ref="B17:B18"/>
    <mergeCell ref="A12:E12"/>
    <mergeCell ref="A13:E13"/>
    <mergeCell ref="A14:E14"/>
    <mergeCell ref="C7:E7"/>
    <mergeCell ref="C3:E3"/>
    <mergeCell ref="C4:E4"/>
    <mergeCell ref="C5:E5"/>
    <mergeCell ref="C6:E6"/>
  </mergeCells>
  <phoneticPr fontId="26" type="noConversion"/>
  <printOptions horizontalCentered="1"/>
  <pageMargins left="0.98425196850393704" right="0.39370078740157483" top="0.35433070866141736" bottom="0.35433070866141736" header="0.11811023622047245" footer="0.11811023622047245"/>
  <pageSetup paperSize="9" scale="69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G58"/>
  <sheetViews>
    <sheetView workbookViewId="0">
      <selection activeCell="H11" sqref="H11"/>
    </sheetView>
  </sheetViews>
  <sheetFormatPr defaultRowHeight="12.75" x14ac:dyDescent="0.2"/>
  <cols>
    <col min="1" max="1" width="28.85546875" style="64" customWidth="1"/>
    <col min="2" max="2" width="41.28515625" style="64" customWidth="1"/>
    <col min="3" max="3" width="16.28515625" style="64" customWidth="1"/>
    <col min="4" max="4" width="13.5703125" style="64" customWidth="1"/>
    <col min="5" max="5" width="14" style="64" customWidth="1"/>
    <col min="6" max="16384" width="9.140625" style="64"/>
  </cols>
  <sheetData>
    <row r="1" spans="1:5" ht="15.75" x14ac:dyDescent="0.25">
      <c r="A1" s="32"/>
      <c r="B1" s="1"/>
      <c r="C1" s="54"/>
      <c r="D1" s="179" t="s">
        <v>20</v>
      </c>
      <c r="E1" s="179"/>
    </row>
    <row r="2" spans="1:5" ht="15.75" x14ac:dyDescent="0.25">
      <c r="A2" s="32"/>
      <c r="B2" s="1"/>
      <c r="C2" s="179" t="s">
        <v>1</v>
      </c>
      <c r="D2" s="181"/>
      <c r="E2" s="181"/>
    </row>
    <row r="3" spans="1:5" ht="15.75" x14ac:dyDescent="0.25">
      <c r="A3" s="32"/>
      <c r="B3" s="1"/>
      <c r="C3" s="179" t="s">
        <v>2</v>
      </c>
      <c r="D3" s="181"/>
      <c r="E3" s="181"/>
    </row>
    <row r="4" spans="1:5" ht="15.75" x14ac:dyDescent="0.25">
      <c r="A4" s="32"/>
      <c r="B4" s="1"/>
      <c r="C4" s="179" t="s">
        <v>3</v>
      </c>
      <c r="D4" s="181"/>
      <c r="E4" s="181"/>
    </row>
    <row r="5" spans="1:5" ht="15.75" x14ac:dyDescent="0.25">
      <c r="A5" s="32"/>
      <c r="B5" s="1"/>
      <c r="C5" s="179" t="s">
        <v>4</v>
      </c>
      <c r="D5" s="181"/>
      <c r="E5" s="181"/>
    </row>
    <row r="6" spans="1:5" ht="15.75" x14ac:dyDescent="0.25">
      <c r="A6" s="32"/>
      <c r="B6" s="1"/>
      <c r="C6" s="179" t="s">
        <v>5</v>
      </c>
      <c r="D6" s="181"/>
      <c r="E6" s="181"/>
    </row>
    <row r="7" spans="1:5" ht="15.75" x14ac:dyDescent="0.25">
      <c r="A7" s="32"/>
      <c r="B7" s="1"/>
      <c r="C7" s="182" t="s">
        <v>191</v>
      </c>
      <c r="D7" s="183"/>
      <c r="E7" s="183"/>
    </row>
    <row r="8" spans="1:5" ht="15.75" x14ac:dyDescent="0.25">
      <c r="A8" s="32"/>
      <c r="B8" s="1"/>
      <c r="C8"/>
      <c r="D8" s="57"/>
      <c r="E8" s="57" t="s">
        <v>190</v>
      </c>
    </row>
    <row r="9" spans="1:5" ht="15.75" x14ac:dyDescent="0.25">
      <c r="A9" s="32"/>
      <c r="B9" s="1"/>
      <c r="C9"/>
      <c r="D9" s="180" t="s">
        <v>242</v>
      </c>
      <c r="E9" s="180"/>
    </row>
    <row r="10" spans="1:5" ht="15.75" x14ac:dyDescent="0.25">
      <c r="A10" s="32"/>
      <c r="D10" s="57"/>
    </row>
    <row r="11" spans="1:5" ht="15.75" x14ac:dyDescent="0.25">
      <c r="A11" s="32"/>
      <c r="B11" s="58"/>
      <c r="C11" s="58"/>
      <c r="D11" s="58"/>
    </row>
    <row r="12" spans="1:5" ht="15.75" x14ac:dyDescent="0.25">
      <c r="A12" s="201" t="s">
        <v>105</v>
      </c>
      <c r="B12" s="202"/>
      <c r="C12" s="202"/>
      <c r="D12" s="202"/>
    </row>
    <row r="13" spans="1:5" ht="15.75" x14ac:dyDescent="0.25">
      <c r="A13" s="201" t="s">
        <v>187</v>
      </c>
      <c r="B13" s="202"/>
      <c r="C13" s="202"/>
      <c r="D13" s="202"/>
    </row>
    <row r="14" spans="1:5" ht="15.75" x14ac:dyDescent="0.25">
      <c r="A14" s="33"/>
      <c r="B14" s="32"/>
      <c r="C14" s="32"/>
      <c r="D14" s="32"/>
    </row>
    <row r="15" spans="1:5" ht="15.75" x14ac:dyDescent="0.2">
      <c r="A15" s="195" t="s">
        <v>164</v>
      </c>
      <c r="B15" s="198" t="s">
        <v>25</v>
      </c>
      <c r="C15" s="203" t="s">
        <v>140</v>
      </c>
      <c r="D15" s="204"/>
      <c r="E15" s="205"/>
    </row>
    <row r="16" spans="1:5" ht="15.75" x14ac:dyDescent="0.2">
      <c r="A16" s="196"/>
      <c r="B16" s="199"/>
      <c r="C16" s="206" t="s">
        <v>141</v>
      </c>
      <c r="D16" s="207"/>
      <c r="E16" s="208"/>
    </row>
    <row r="17" spans="1:7" ht="15.75" x14ac:dyDescent="0.2">
      <c r="A17" s="197"/>
      <c r="B17" s="200"/>
      <c r="C17" s="104" t="s">
        <v>186</v>
      </c>
      <c r="D17" s="55" t="s">
        <v>184</v>
      </c>
      <c r="E17" s="55" t="s">
        <v>185</v>
      </c>
    </row>
    <row r="18" spans="1:7" ht="15.75" x14ac:dyDescent="0.2">
      <c r="A18" s="65">
        <v>1</v>
      </c>
      <c r="B18" s="65">
        <v>2</v>
      </c>
      <c r="C18" s="65">
        <v>3</v>
      </c>
      <c r="D18" s="65">
        <v>4</v>
      </c>
      <c r="E18" s="65">
        <v>5</v>
      </c>
    </row>
    <row r="19" spans="1:7" ht="30" customHeight="1" x14ac:dyDescent="0.25">
      <c r="A19" s="59" t="s">
        <v>104</v>
      </c>
      <c r="B19" s="66" t="s">
        <v>105</v>
      </c>
      <c r="C19" s="146">
        <f>C20+C52+C56</f>
        <v>22819.822039999999</v>
      </c>
      <c r="D19" s="146">
        <f>D20+D52+D56</f>
        <v>7332.6218600000002</v>
      </c>
      <c r="E19" s="146">
        <f>E20+E52+E56</f>
        <v>7960.1728499999999</v>
      </c>
    </row>
    <row r="20" spans="1:7" ht="51" customHeight="1" x14ac:dyDescent="0.25">
      <c r="A20" s="59" t="s">
        <v>106</v>
      </c>
      <c r="B20" s="60" t="s">
        <v>107</v>
      </c>
      <c r="C20" s="146">
        <f>C24+C42+C47+C21</f>
        <v>22851.86031</v>
      </c>
      <c r="D20" s="146">
        <f>D24+D42+D47+D21</f>
        <v>7332.6218600000002</v>
      </c>
      <c r="E20" s="146">
        <f>E24+E42+E47+E21</f>
        <v>7960.1728499999999</v>
      </c>
    </row>
    <row r="21" spans="1:7" s="69" customFormat="1" ht="31.5" customHeight="1" x14ac:dyDescent="0.25">
      <c r="A21" s="78" t="s">
        <v>171</v>
      </c>
      <c r="B21" s="79" t="s">
        <v>172</v>
      </c>
      <c r="C21" s="146">
        <f t="shared" ref="C21:E22" si="0">C22</f>
        <v>3886.6400000000003</v>
      </c>
      <c r="D21" s="146">
        <f t="shared" si="0"/>
        <v>3471.13</v>
      </c>
      <c r="E21" s="146">
        <f t="shared" si="0"/>
        <v>3167.7</v>
      </c>
    </row>
    <row r="22" spans="1:7" s="69" customFormat="1" ht="64.5" customHeight="1" x14ac:dyDescent="0.25">
      <c r="A22" s="18" t="s">
        <v>173</v>
      </c>
      <c r="B22" s="18" t="s">
        <v>174</v>
      </c>
      <c r="C22" s="146">
        <f t="shared" si="0"/>
        <v>3886.6400000000003</v>
      </c>
      <c r="D22" s="146">
        <f t="shared" si="0"/>
        <v>3471.13</v>
      </c>
      <c r="E22" s="146">
        <f t="shared" si="0"/>
        <v>3167.7</v>
      </c>
    </row>
    <row r="23" spans="1:7" s="69" customFormat="1" ht="65.25" customHeight="1" x14ac:dyDescent="0.25">
      <c r="A23" s="80" t="s">
        <v>175</v>
      </c>
      <c r="B23" s="81" t="s">
        <v>176</v>
      </c>
      <c r="C23" s="147">
        <f>2027.64+1859</f>
        <v>3886.6400000000003</v>
      </c>
      <c r="D23" s="147">
        <f>1645.06+1826.07</f>
        <v>3471.13</v>
      </c>
      <c r="E23" s="147">
        <f>1327.7+1840</f>
        <v>3167.7</v>
      </c>
    </row>
    <row r="24" spans="1:7" s="69" customFormat="1" ht="51.75" customHeight="1" x14ac:dyDescent="0.25">
      <c r="A24" s="59" t="s">
        <v>108</v>
      </c>
      <c r="B24" s="164" t="s">
        <v>109</v>
      </c>
      <c r="C24" s="146">
        <f>C31+C25+C27+C29</f>
        <v>12295.55112</v>
      </c>
      <c r="D24" s="146">
        <f>D31+D25+D27+D29</f>
        <v>176.87186</v>
      </c>
      <c r="E24" s="146">
        <f>E31+E25+E27+E29</f>
        <v>1100.1528499999999</v>
      </c>
    </row>
    <row r="25" spans="1:7" s="69" customFormat="1" ht="131.25" customHeight="1" x14ac:dyDescent="0.25">
      <c r="A25" s="165" t="s">
        <v>110</v>
      </c>
      <c r="B25" s="166" t="s">
        <v>111</v>
      </c>
      <c r="C25" s="167">
        <f>C26</f>
        <v>3987.8589999999999</v>
      </c>
      <c r="D25" s="167">
        <f>D26</f>
        <v>0</v>
      </c>
      <c r="E25" s="167">
        <f>E26</f>
        <v>979.7</v>
      </c>
    </row>
    <row r="26" spans="1:7" s="69" customFormat="1" ht="126.75" customHeight="1" x14ac:dyDescent="0.25">
      <c r="A26" s="155" t="s">
        <v>112</v>
      </c>
      <c r="B26" s="112" t="s">
        <v>113</v>
      </c>
      <c r="C26" s="174">
        <v>3987.8589999999999</v>
      </c>
      <c r="D26" s="156">
        <v>0</v>
      </c>
      <c r="E26" s="156">
        <v>979.7</v>
      </c>
      <c r="G26" s="73"/>
    </row>
    <row r="27" spans="1:7" s="69" customFormat="1" ht="156.75" hidden="1" customHeight="1" x14ac:dyDescent="0.25">
      <c r="A27" s="115" t="s">
        <v>150</v>
      </c>
      <c r="B27" s="168" t="s">
        <v>162</v>
      </c>
      <c r="C27" s="169"/>
      <c r="D27" s="156">
        <f>D28</f>
        <v>0</v>
      </c>
      <c r="E27" s="156">
        <f>E28</f>
        <v>0</v>
      </c>
      <c r="G27" s="73"/>
    </row>
    <row r="28" spans="1:7" s="69" customFormat="1" ht="158.25" hidden="1" customHeight="1" x14ac:dyDescent="0.25">
      <c r="A28" s="115" t="s">
        <v>149</v>
      </c>
      <c r="B28" s="168" t="s">
        <v>163</v>
      </c>
      <c r="C28" s="169"/>
      <c r="D28" s="147"/>
      <c r="E28" s="147"/>
      <c r="G28" s="73"/>
    </row>
    <row r="29" spans="1:7" s="69" customFormat="1" ht="47.25" x14ac:dyDescent="0.25">
      <c r="A29" s="170" t="s">
        <v>230</v>
      </c>
      <c r="B29" s="171" t="s">
        <v>229</v>
      </c>
      <c r="C29" s="165">
        <f>C30</f>
        <v>2322.1932700000002</v>
      </c>
      <c r="D29" s="178">
        <f>D30</f>
        <v>0</v>
      </c>
      <c r="E29" s="178">
        <f>E30</f>
        <v>0</v>
      </c>
      <c r="G29" s="73"/>
    </row>
    <row r="30" spans="1:7" s="69" customFormat="1" ht="63" x14ac:dyDescent="0.25">
      <c r="A30" s="62" t="s">
        <v>228</v>
      </c>
      <c r="B30" s="168" t="s">
        <v>212</v>
      </c>
      <c r="C30" s="169">
        <v>2322.1932700000002</v>
      </c>
      <c r="D30" s="147">
        <v>0</v>
      </c>
      <c r="E30" s="147">
        <v>0</v>
      </c>
      <c r="G30" s="73"/>
    </row>
    <row r="31" spans="1:7" s="69" customFormat="1" ht="21.75" customHeight="1" x14ac:dyDescent="0.25">
      <c r="A31" s="59" t="s">
        <v>114</v>
      </c>
      <c r="B31" s="61" t="s">
        <v>115</v>
      </c>
      <c r="C31" s="146">
        <f>C32</f>
        <v>5985.4988499999999</v>
      </c>
      <c r="D31" s="146">
        <f>D32</f>
        <v>176.87186</v>
      </c>
      <c r="E31" s="146">
        <f>E32</f>
        <v>120.45285</v>
      </c>
    </row>
    <row r="32" spans="1:7" s="69" customFormat="1" ht="31.5" x14ac:dyDescent="0.25">
      <c r="A32" s="62" t="s">
        <v>116</v>
      </c>
      <c r="B32" s="121" t="s">
        <v>117</v>
      </c>
      <c r="C32" s="147">
        <f>C33+C34+C36+C35+C37+C40+C38+C39+C41</f>
        <v>5985.4988499999999</v>
      </c>
      <c r="D32" s="147">
        <f>D33+D34+D36+D35+D37+D40+D38+D39+D41</f>
        <v>176.87186</v>
      </c>
      <c r="E32" s="147">
        <f>E33+E34+E36+E35+E37+E40+E38+E39+E41</f>
        <v>120.45285</v>
      </c>
    </row>
    <row r="33" spans="1:6" s="69" customFormat="1" ht="110.25" x14ac:dyDescent="0.25">
      <c r="A33" s="155" t="s">
        <v>116</v>
      </c>
      <c r="B33" s="115" t="s">
        <v>227</v>
      </c>
      <c r="C33" s="156">
        <v>3508.1</v>
      </c>
      <c r="D33" s="156">
        <v>0</v>
      </c>
      <c r="E33" s="156">
        <v>0</v>
      </c>
    </row>
    <row r="34" spans="1:6" s="69" customFormat="1" ht="63" x14ac:dyDescent="0.25">
      <c r="A34" s="155" t="s">
        <v>116</v>
      </c>
      <c r="B34" s="21" t="s">
        <v>210</v>
      </c>
      <c r="C34" s="156">
        <v>1628.1011599999999</v>
      </c>
      <c r="D34" s="156">
        <v>0</v>
      </c>
      <c r="E34" s="156">
        <v>0</v>
      </c>
    </row>
    <row r="35" spans="1:6" s="69" customFormat="1" ht="78.75" x14ac:dyDescent="0.25">
      <c r="A35" s="155" t="s">
        <v>116</v>
      </c>
      <c r="B35" s="119" t="s">
        <v>201</v>
      </c>
      <c r="C35" s="156">
        <v>610.79999999999995</v>
      </c>
      <c r="D35" s="156">
        <v>0</v>
      </c>
      <c r="E35" s="156">
        <v>0</v>
      </c>
    </row>
    <row r="36" spans="1:6" s="69" customFormat="1" ht="78.75" hidden="1" x14ac:dyDescent="0.25">
      <c r="A36" s="72" t="s">
        <v>116</v>
      </c>
      <c r="B36" s="74" t="s">
        <v>165</v>
      </c>
      <c r="C36" s="149"/>
      <c r="D36" s="148"/>
      <c r="E36" s="148"/>
    </row>
    <row r="37" spans="1:6" s="69" customFormat="1" ht="63" x14ac:dyDescent="0.25">
      <c r="A37" s="62" t="s">
        <v>116</v>
      </c>
      <c r="B37" s="118" t="s">
        <v>183</v>
      </c>
      <c r="C37" s="157">
        <v>238.49769000000001</v>
      </c>
      <c r="D37" s="147">
        <v>176.87186</v>
      </c>
      <c r="E37" s="147">
        <v>120.45285</v>
      </c>
    </row>
    <row r="38" spans="1:6" s="69" customFormat="1" ht="78.75" hidden="1" x14ac:dyDescent="0.25">
      <c r="A38" s="72" t="s">
        <v>116</v>
      </c>
      <c r="B38" s="74" t="s">
        <v>166</v>
      </c>
      <c r="C38" s="149"/>
      <c r="D38" s="148"/>
      <c r="E38" s="148"/>
    </row>
    <row r="39" spans="1:6" s="69" customFormat="1" ht="163.5" hidden="1" customHeight="1" x14ac:dyDescent="0.25">
      <c r="A39" s="46" t="s">
        <v>148</v>
      </c>
      <c r="B39" s="75" t="s">
        <v>167</v>
      </c>
      <c r="C39" s="151"/>
      <c r="D39" s="148"/>
      <c r="E39" s="148"/>
    </row>
    <row r="40" spans="1:6" s="69" customFormat="1" ht="108.75" hidden="1" customHeight="1" x14ac:dyDescent="0.25">
      <c r="A40" s="72" t="s">
        <v>116</v>
      </c>
      <c r="B40" s="76" t="s">
        <v>168</v>
      </c>
      <c r="C40" s="152"/>
      <c r="D40" s="148"/>
      <c r="E40" s="148"/>
    </row>
    <row r="41" spans="1:6" s="69" customFormat="1" ht="69" hidden="1" customHeight="1" x14ac:dyDescent="0.25">
      <c r="A41" s="72" t="s">
        <v>116</v>
      </c>
      <c r="B41" s="76" t="s">
        <v>169</v>
      </c>
      <c r="C41" s="152"/>
      <c r="D41" s="148"/>
      <c r="E41" s="148"/>
    </row>
    <row r="42" spans="1:6" s="69" customFormat="1" ht="31.5" x14ac:dyDescent="0.25">
      <c r="A42" s="59" t="s">
        <v>118</v>
      </c>
      <c r="B42" s="158" t="s">
        <v>119</v>
      </c>
      <c r="C42" s="146">
        <f>C43+C45</f>
        <v>218.32000000000002</v>
      </c>
      <c r="D42" s="146">
        <f>D43+D45</f>
        <v>236.62</v>
      </c>
      <c r="E42" s="146">
        <f>E43+E45</f>
        <v>244.32000000000002</v>
      </c>
    </row>
    <row r="43" spans="1:6" s="69" customFormat="1" ht="63" customHeight="1" x14ac:dyDescent="0.25">
      <c r="A43" s="59" t="s">
        <v>120</v>
      </c>
      <c r="B43" s="60" t="s">
        <v>121</v>
      </c>
      <c r="C43" s="146">
        <f>C44</f>
        <v>3.52</v>
      </c>
      <c r="D43" s="146">
        <f>D44</f>
        <v>3.52</v>
      </c>
      <c r="E43" s="146">
        <f>E44</f>
        <v>3.52</v>
      </c>
    </row>
    <row r="44" spans="1:6" s="69" customFormat="1" ht="63" customHeight="1" x14ac:dyDescent="0.25">
      <c r="A44" s="62" t="s">
        <v>122</v>
      </c>
      <c r="B44" s="121" t="s">
        <v>123</v>
      </c>
      <c r="C44" s="147">
        <v>3.52</v>
      </c>
      <c r="D44" s="147">
        <v>3.52</v>
      </c>
      <c r="E44" s="147">
        <v>3.52</v>
      </c>
      <c r="F44" s="73"/>
    </row>
    <row r="45" spans="1:6" s="69" customFormat="1" ht="81" customHeight="1" x14ac:dyDescent="0.25">
      <c r="A45" s="159" t="s">
        <v>124</v>
      </c>
      <c r="B45" s="79" t="s">
        <v>182</v>
      </c>
      <c r="C45" s="146">
        <f>C46</f>
        <v>214.8</v>
      </c>
      <c r="D45" s="146">
        <f>D46</f>
        <v>233.1</v>
      </c>
      <c r="E45" s="146">
        <f>E46</f>
        <v>240.8</v>
      </c>
    </row>
    <row r="46" spans="1:6" s="69" customFormat="1" ht="90" customHeight="1" x14ac:dyDescent="0.25">
      <c r="A46" s="160" t="s">
        <v>125</v>
      </c>
      <c r="B46" s="120" t="s">
        <v>181</v>
      </c>
      <c r="C46" s="161">
        <v>214.8</v>
      </c>
      <c r="D46" s="147">
        <v>233.1</v>
      </c>
      <c r="E46" s="147">
        <v>240.8</v>
      </c>
    </row>
    <row r="47" spans="1:6" ht="15.75" x14ac:dyDescent="0.25">
      <c r="A47" s="59" t="s">
        <v>126</v>
      </c>
      <c r="B47" s="60" t="s">
        <v>127</v>
      </c>
      <c r="C47" s="146">
        <f>C50+C48</f>
        <v>6451.3491899999999</v>
      </c>
      <c r="D47" s="146">
        <f>D50+D48</f>
        <v>3448</v>
      </c>
      <c r="E47" s="146">
        <f>E50+E48</f>
        <v>3448</v>
      </c>
    </row>
    <row r="48" spans="1:6" s="69" customFormat="1" ht="94.5" hidden="1" x14ac:dyDescent="0.25">
      <c r="A48" s="67" t="s">
        <v>128</v>
      </c>
      <c r="B48" s="68" t="s">
        <v>129</v>
      </c>
      <c r="C48" s="153">
        <f>C49</f>
        <v>0</v>
      </c>
      <c r="D48" s="153">
        <f>D49</f>
        <v>0</v>
      </c>
      <c r="E48" s="153">
        <f>E49</f>
        <v>0</v>
      </c>
    </row>
    <row r="49" spans="1:5" s="69" customFormat="1" ht="94.5" hidden="1" x14ac:dyDescent="0.25">
      <c r="A49" s="70" t="s">
        <v>130</v>
      </c>
      <c r="B49" s="71" t="s">
        <v>131</v>
      </c>
      <c r="C49" s="150"/>
      <c r="D49" s="150"/>
      <c r="E49" s="150"/>
    </row>
    <row r="50" spans="1:5" ht="31.5" x14ac:dyDescent="0.25">
      <c r="A50" s="59" t="s">
        <v>132</v>
      </c>
      <c r="B50" s="61" t="s">
        <v>133</v>
      </c>
      <c r="C50" s="146">
        <f>C51</f>
        <v>6451.3491899999999</v>
      </c>
      <c r="D50" s="146">
        <f>D51</f>
        <v>3448</v>
      </c>
      <c r="E50" s="146">
        <f>E51</f>
        <v>3448</v>
      </c>
    </row>
    <row r="51" spans="1:5" ht="47.25" x14ac:dyDescent="0.25">
      <c r="A51" s="62" t="s">
        <v>134</v>
      </c>
      <c r="B51" s="63" t="s">
        <v>135</v>
      </c>
      <c r="C51" s="147">
        <f>3448+3003.34919</f>
        <v>6451.3491899999999</v>
      </c>
      <c r="D51" s="147">
        <v>3448</v>
      </c>
      <c r="E51" s="147">
        <v>3448</v>
      </c>
    </row>
    <row r="52" spans="1:5" s="69" customFormat="1" ht="94.5" x14ac:dyDescent="0.25">
      <c r="A52" s="129" t="s">
        <v>136</v>
      </c>
      <c r="B52" s="145" t="s">
        <v>142</v>
      </c>
      <c r="C52" s="172">
        <f t="shared" ref="C52:E54" si="1">C53</f>
        <v>1.3819399999999999</v>
      </c>
      <c r="D52" s="172">
        <f t="shared" si="1"/>
        <v>0</v>
      </c>
      <c r="E52" s="172">
        <f t="shared" si="1"/>
        <v>0</v>
      </c>
    </row>
    <row r="53" spans="1:5" s="69" customFormat="1" ht="157.5" x14ac:dyDescent="0.25">
      <c r="A53" s="129" t="s">
        <v>137</v>
      </c>
      <c r="B53" s="145" t="s">
        <v>143</v>
      </c>
      <c r="C53" s="173">
        <f t="shared" si="1"/>
        <v>1.3819399999999999</v>
      </c>
      <c r="D53" s="173">
        <f t="shared" si="1"/>
        <v>0</v>
      </c>
      <c r="E53" s="173">
        <f t="shared" si="1"/>
        <v>0</v>
      </c>
    </row>
    <row r="54" spans="1:5" s="69" customFormat="1" ht="141.75" x14ac:dyDescent="0.25">
      <c r="A54" s="129" t="s">
        <v>144</v>
      </c>
      <c r="B54" s="145" t="s">
        <v>145</v>
      </c>
      <c r="C54" s="172">
        <f t="shared" si="1"/>
        <v>1.3819399999999999</v>
      </c>
      <c r="D54" s="172">
        <f t="shared" si="1"/>
        <v>0</v>
      </c>
      <c r="E54" s="172">
        <f t="shared" si="1"/>
        <v>0</v>
      </c>
    </row>
    <row r="55" spans="1:5" s="69" customFormat="1" ht="94.5" x14ac:dyDescent="0.25">
      <c r="A55" s="162" t="s">
        <v>146</v>
      </c>
      <c r="B55" s="123" t="s">
        <v>138</v>
      </c>
      <c r="C55" s="163">
        <v>1.3819399999999999</v>
      </c>
      <c r="D55" s="173">
        <v>0</v>
      </c>
      <c r="E55" s="173">
        <v>0</v>
      </c>
    </row>
    <row r="56" spans="1:5" ht="63" x14ac:dyDescent="0.25">
      <c r="A56" s="129" t="s">
        <v>216</v>
      </c>
      <c r="B56" s="130" t="s">
        <v>217</v>
      </c>
      <c r="C56" s="154">
        <f t="shared" ref="C56:E57" si="2">C57</f>
        <v>-33.420209999999997</v>
      </c>
      <c r="D56" s="154">
        <f t="shared" si="2"/>
        <v>0</v>
      </c>
      <c r="E56" s="154">
        <f t="shared" si="2"/>
        <v>0</v>
      </c>
    </row>
    <row r="57" spans="1:5" ht="78.75" x14ac:dyDescent="0.25">
      <c r="A57" s="129" t="s">
        <v>218</v>
      </c>
      <c r="B57" s="130" t="s">
        <v>219</v>
      </c>
      <c r="C57" s="154">
        <f t="shared" si="2"/>
        <v>-33.420209999999997</v>
      </c>
      <c r="D57" s="154">
        <f t="shared" si="2"/>
        <v>0</v>
      </c>
      <c r="E57" s="154">
        <f t="shared" si="2"/>
        <v>0</v>
      </c>
    </row>
    <row r="58" spans="1:5" ht="78.75" x14ac:dyDescent="0.25">
      <c r="A58" s="131" t="s">
        <v>220</v>
      </c>
      <c r="B58" s="21" t="s">
        <v>215</v>
      </c>
      <c r="C58" s="154">
        <v>-33.420209999999997</v>
      </c>
      <c r="D58" s="154">
        <v>0</v>
      </c>
      <c r="E58" s="154">
        <v>0</v>
      </c>
    </row>
  </sheetData>
  <mergeCells count="14">
    <mergeCell ref="C6:E6"/>
    <mergeCell ref="D1:E1"/>
    <mergeCell ref="C2:E2"/>
    <mergeCell ref="C3:E3"/>
    <mergeCell ref="C4:E4"/>
    <mergeCell ref="C5:E5"/>
    <mergeCell ref="C7:E7"/>
    <mergeCell ref="D9:E9"/>
    <mergeCell ref="A15:A17"/>
    <mergeCell ref="B15:B17"/>
    <mergeCell ref="A12:D12"/>
    <mergeCell ref="A13:D13"/>
    <mergeCell ref="C15:E15"/>
    <mergeCell ref="C16:E16"/>
  </mergeCells>
  <phoneticPr fontId="26" type="noConversion"/>
  <printOptions horizontalCentered="1"/>
  <pageMargins left="0.98425196850393704" right="0.39370078740157483" top="0.47244094488188981" bottom="0.86614173228346458" header="0.31496062992125984" footer="0.31496062992125984"/>
  <pageSetup paperSize="9" scale="78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5"/>
  <sheetViews>
    <sheetView tabSelected="1" zoomScaleNormal="100" workbookViewId="0">
      <selection activeCell="D14" sqref="D14"/>
    </sheetView>
  </sheetViews>
  <sheetFormatPr defaultRowHeight="16.5" x14ac:dyDescent="0.25"/>
  <cols>
    <col min="1" max="1" width="5.5703125" style="124" customWidth="1"/>
    <col min="2" max="2" width="28.85546875" style="107" customWidth="1"/>
    <col min="3" max="3" width="27.7109375" style="107" customWidth="1"/>
    <col min="4" max="4" width="54.42578125" style="107" customWidth="1"/>
    <col min="5" max="5" width="16.140625" style="107" customWidth="1"/>
    <col min="6" max="6" width="16.28515625" style="107" customWidth="1"/>
    <col min="7" max="7" width="16.140625" style="107" customWidth="1"/>
    <col min="8" max="8" width="52.42578125" style="107" customWidth="1"/>
    <col min="9" max="9" width="9.140625" style="107"/>
    <col min="10" max="10" width="16" style="107" bestFit="1" customWidth="1"/>
    <col min="11" max="11" width="18.85546875" style="107" customWidth="1"/>
    <col min="12" max="12" width="16.42578125" style="107" customWidth="1"/>
    <col min="13" max="16384" width="9.140625" style="107"/>
  </cols>
  <sheetData>
    <row r="1" spans="1:12" x14ac:dyDescent="0.25">
      <c r="A1" s="212" t="s">
        <v>213</v>
      </c>
      <c r="B1" s="213"/>
      <c r="C1" s="213"/>
      <c r="D1" s="213"/>
      <c r="E1" s="213"/>
      <c r="F1" s="213"/>
      <c r="G1" s="213"/>
      <c r="H1" s="213"/>
    </row>
    <row r="2" spans="1:12" x14ac:dyDescent="0.25">
      <c r="A2" s="212"/>
      <c r="B2" s="213"/>
      <c r="C2" s="213"/>
      <c r="D2" s="213"/>
      <c r="E2" s="213"/>
      <c r="F2" s="213"/>
      <c r="G2" s="213"/>
      <c r="H2" s="213"/>
    </row>
    <row r="3" spans="1:12" x14ac:dyDescent="0.25">
      <c r="A3" s="212"/>
      <c r="B3" s="213"/>
      <c r="C3" s="213"/>
      <c r="D3" s="213"/>
      <c r="E3" s="213"/>
      <c r="F3" s="213"/>
      <c r="G3" s="213"/>
      <c r="H3" s="213"/>
    </row>
    <row r="4" spans="1:12" ht="18" customHeight="1" x14ac:dyDescent="0.25">
      <c r="A4" s="212"/>
      <c r="B4" s="213"/>
      <c r="C4" s="213"/>
      <c r="D4" s="213"/>
      <c r="E4" s="213"/>
      <c r="F4" s="213"/>
      <c r="G4" s="213"/>
      <c r="H4" s="213"/>
    </row>
    <row r="5" spans="1:12" ht="34.5" customHeight="1" x14ac:dyDescent="0.25">
      <c r="A5" s="214" t="s">
        <v>192</v>
      </c>
      <c r="B5" s="214" t="s">
        <v>193</v>
      </c>
      <c r="C5" s="214" t="s">
        <v>24</v>
      </c>
      <c r="D5" s="214" t="s">
        <v>194</v>
      </c>
      <c r="E5" s="108" t="s">
        <v>186</v>
      </c>
      <c r="F5" s="108" t="s">
        <v>184</v>
      </c>
      <c r="G5" s="108" t="s">
        <v>185</v>
      </c>
      <c r="H5" s="216" t="s">
        <v>195</v>
      </c>
    </row>
    <row r="6" spans="1:12" ht="21.75" customHeight="1" x14ac:dyDescent="0.25">
      <c r="A6" s="215"/>
      <c r="B6" s="215"/>
      <c r="C6" s="215"/>
      <c r="D6" s="215"/>
      <c r="E6" s="217" t="s">
        <v>196</v>
      </c>
      <c r="F6" s="218"/>
      <c r="G6" s="219"/>
      <c r="H6" s="216"/>
    </row>
    <row r="7" spans="1:12" s="109" customFormat="1" ht="31.5" x14ac:dyDescent="0.25">
      <c r="A7" s="135">
        <v>1</v>
      </c>
      <c r="B7" s="176" t="s">
        <v>231</v>
      </c>
      <c r="C7" s="9" t="s">
        <v>223</v>
      </c>
      <c r="D7" s="77" t="s">
        <v>31</v>
      </c>
      <c r="E7" s="136">
        <v>66200</v>
      </c>
      <c r="F7" s="136">
        <v>0</v>
      </c>
      <c r="G7" s="136">
        <v>0</v>
      </c>
      <c r="H7" s="144" t="s">
        <v>222</v>
      </c>
    </row>
    <row r="8" spans="1:12" s="109" customFormat="1" ht="47.25" x14ac:dyDescent="0.25">
      <c r="A8" s="135">
        <v>2</v>
      </c>
      <c r="B8" s="176" t="s">
        <v>231</v>
      </c>
      <c r="C8" s="9" t="s">
        <v>224</v>
      </c>
      <c r="D8" s="12" t="s">
        <v>48</v>
      </c>
      <c r="E8" s="136">
        <v>352000</v>
      </c>
      <c r="F8" s="136">
        <v>0</v>
      </c>
      <c r="G8" s="136">
        <v>0</v>
      </c>
      <c r="H8" s="144" t="s">
        <v>222</v>
      </c>
    </row>
    <row r="9" spans="1:12" s="109" customFormat="1" ht="31.5" x14ac:dyDescent="0.25">
      <c r="A9" s="135">
        <v>3</v>
      </c>
      <c r="B9" s="176" t="s">
        <v>231</v>
      </c>
      <c r="C9" s="9" t="s">
        <v>225</v>
      </c>
      <c r="D9" s="12" t="s">
        <v>52</v>
      </c>
      <c r="E9" s="133">
        <v>490000</v>
      </c>
      <c r="F9" s="136">
        <v>0</v>
      </c>
      <c r="G9" s="136">
        <v>0</v>
      </c>
      <c r="H9" s="144" t="s">
        <v>222</v>
      </c>
    </row>
    <row r="10" spans="1:12" s="109" customFormat="1" ht="31.5" x14ac:dyDescent="0.25">
      <c r="A10" s="135">
        <v>4</v>
      </c>
      <c r="B10" s="176" t="s">
        <v>231</v>
      </c>
      <c r="C10" s="9" t="s">
        <v>226</v>
      </c>
      <c r="D10" s="12" t="s">
        <v>56</v>
      </c>
      <c r="E10" s="116">
        <v>561000</v>
      </c>
      <c r="F10" s="116">
        <v>0</v>
      </c>
      <c r="G10" s="116">
        <v>0</v>
      </c>
      <c r="H10" s="144" t="s">
        <v>222</v>
      </c>
    </row>
    <row r="11" spans="1:12" s="109" customFormat="1" ht="23.25" customHeight="1" x14ac:dyDescent="0.25">
      <c r="A11" s="209" t="s">
        <v>198</v>
      </c>
      <c r="B11" s="210"/>
      <c r="C11" s="210"/>
      <c r="D11" s="211"/>
      <c r="E11" s="137">
        <f>SUM(E7:E10)</f>
        <v>1469200</v>
      </c>
      <c r="F11" s="137">
        <f>SUM(F7:F10)</f>
        <v>0</v>
      </c>
      <c r="G11" s="137">
        <f>SUM(G7:G10)</f>
        <v>0</v>
      </c>
      <c r="H11" s="21"/>
    </row>
    <row r="12" spans="1:12" s="109" customFormat="1" ht="90.75" customHeight="1" x14ac:dyDescent="0.25">
      <c r="A12" s="110">
        <v>5</v>
      </c>
      <c r="B12" s="126" t="s">
        <v>197</v>
      </c>
      <c r="C12" s="111" t="s">
        <v>199</v>
      </c>
      <c r="D12" s="115" t="s">
        <v>113</v>
      </c>
      <c r="E12" s="138">
        <v>3987859</v>
      </c>
      <c r="F12" s="138">
        <v>0</v>
      </c>
      <c r="G12" s="138">
        <v>979700</v>
      </c>
      <c r="H12" s="21" t="s">
        <v>238</v>
      </c>
      <c r="J12" s="128"/>
    </row>
    <row r="13" spans="1:12" s="109" customFormat="1" ht="78.75" x14ac:dyDescent="0.25">
      <c r="A13" s="110">
        <v>6</v>
      </c>
      <c r="B13" s="126" t="s">
        <v>197</v>
      </c>
      <c r="C13" s="111" t="s">
        <v>211</v>
      </c>
      <c r="D13" s="115" t="s">
        <v>212</v>
      </c>
      <c r="E13" s="138">
        <v>2322193.27</v>
      </c>
      <c r="F13" s="138">
        <v>0</v>
      </c>
      <c r="G13" s="138">
        <v>0</v>
      </c>
      <c r="H13" s="21" t="s">
        <v>237</v>
      </c>
    </row>
    <row r="14" spans="1:12" s="109" customFormat="1" ht="78.75" x14ac:dyDescent="0.25">
      <c r="A14" s="110">
        <v>7</v>
      </c>
      <c r="B14" s="126" t="s">
        <v>197</v>
      </c>
      <c r="C14" s="113" t="s">
        <v>200</v>
      </c>
      <c r="D14" s="21" t="s">
        <v>210</v>
      </c>
      <c r="E14" s="114">
        <v>1628101.16</v>
      </c>
      <c r="F14" s="177">
        <v>0</v>
      </c>
      <c r="G14" s="177">
        <v>0</v>
      </c>
      <c r="H14" s="21" t="s">
        <v>234</v>
      </c>
      <c r="J14" s="125"/>
      <c r="K14" s="125"/>
      <c r="L14" s="125"/>
    </row>
    <row r="15" spans="1:12" s="109" customFormat="1" ht="78.75" x14ac:dyDescent="0.25">
      <c r="A15" s="110">
        <v>8</v>
      </c>
      <c r="B15" s="126" t="s">
        <v>197</v>
      </c>
      <c r="C15" s="111" t="s">
        <v>200</v>
      </c>
      <c r="D15" s="115" t="s">
        <v>208</v>
      </c>
      <c r="E15" s="116">
        <v>3508100</v>
      </c>
      <c r="F15" s="116">
        <v>0</v>
      </c>
      <c r="G15" s="116">
        <v>0</v>
      </c>
      <c r="H15" s="21" t="s">
        <v>235</v>
      </c>
      <c r="J15" s="125"/>
      <c r="K15" s="125"/>
      <c r="L15" s="125"/>
    </row>
    <row r="16" spans="1:12" s="109" customFormat="1" ht="78.75" x14ac:dyDescent="0.25">
      <c r="A16" s="110">
        <v>9</v>
      </c>
      <c r="B16" s="126" t="s">
        <v>197</v>
      </c>
      <c r="C16" s="117" t="s">
        <v>200</v>
      </c>
      <c r="D16" s="118" t="s">
        <v>183</v>
      </c>
      <c r="E16" s="116">
        <v>238497.69</v>
      </c>
      <c r="F16" s="116">
        <v>176871.86</v>
      </c>
      <c r="G16" s="116">
        <v>120452.85</v>
      </c>
      <c r="H16" s="21" t="s">
        <v>236</v>
      </c>
    </row>
    <row r="17" spans="1:8" s="109" customFormat="1" ht="78.75" x14ac:dyDescent="0.25">
      <c r="A17" s="110">
        <v>10</v>
      </c>
      <c r="B17" s="126" t="s">
        <v>197</v>
      </c>
      <c r="C17" s="111" t="s">
        <v>200</v>
      </c>
      <c r="D17" s="119" t="s">
        <v>201</v>
      </c>
      <c r="E17" s="116">
        <v>610800</v>
      </c>
      <c r="F17" s="116">
        <v>0</v>
      </c>
      <c r="G17" s="116">
        <v>0</v>
      </c>
      <c r="H17" s="21" t="s">
        <v>241</v>
      </c>
    </row>
    <row r="18" spans="1:8" s="109" customFormat="1" ht="78.75" x14ac:dyDescent="0.25">
      <c r="A18" s="110">
        <v>11</v>
      </c>
      <c r="B18" s="126" t="s">
        <v>197</v>
      </c>
      <c r="C18" s="113" t="s">
        <v>202</v>
      </c>
      <c r="D18" s="120" t="s">
        <v>181</v>
      </c>
      <c r="E18" s="116">
        <v>214800</v>
      </c>
      <c r="F18" s="116">
        <v>233100</v>
      </c>
      <c r="G18" s="116">
        <v>240800</v>
      </c>
      <c r="H18" s="21" t="s">
        <v>240</v>
      </c>
    </row>
    <row r="19" spans="1:8" s="109" customFormat="1" ht="78.75" x14ac:dyDescent="0.25">
      <c r="A19" s="110">
        <v>12</v>
      </c>
      <c r="B19" s="126" t="s">
        <v>197</v>
      </c>
      <c r="C19" s="117" t="s">
        <v>203</v>
      </c>
      <c r="D19" s="121" t="s">
        <v>123</v>
      </c>
      <c r="E19" s="116">
        <v>3520</v>
      </c>
      <c r="F19" s="116">
        <v>3520</v>
      </c>
      <c r="G19" s="116">
        <v>3520</v>
      </c>
      <c r="H19" s="21" t="s">
        <v>239</v>
      </c>
    </row>
    <row r="20" spans="1:8" s="134" customFormat="1" ht="108.75" customHeight="1" x14ac:dyDescent="0.25">
      <c r="A20" s="110">
        <v>13</v>
      </c>
      <c r="B20" s="126" t="s">
        <v>197</v>
      </c>
      <c r="C20" s="111" t="s">
        <v>204</v>
      </c>
      <c r="D20" s="21" t="s">
        <v>135</v>
      </c>
      <c r="E20" s="116">
        <v>3003349.19</v>
      </c>
      <c r="F20" s="116">
        <v>0</v>
      </c>
      <c r="G20" s="116">
        <v>0</v>
      </c>
      <c r="H20" s="21" t="s">
        <v>209</v>
      </c>
    </row>
    <row r="21" spans="1:8" s="109" customFormat="1" ht="99" customHeight="1" x14ac:dyDescent="0.25">
      <c r="A21" s="110">
        <v>14</v>
      </c>
      <c r="B21" s="127" t="s">
        <v>197</v>
      </c>
      <c r="C21" s="122" t="s">
        <v>205</v>
      </c>
      <c r="D21" s="123" t="s">
        <v>138</v>
      </c>
      <c r="E21" s="133">
        <v>1381.94</v>
      </c>
      <c r="F21" s="116">
        <v>0</v>
      </c>
      <c r="G21" s="116">
        <v>0</v>
      </c>
      <c r="H21" s="16" t="s">
        <v>221</v>
      </c>
    </row>
    <row r="22" spans="1:8" s="109" customFormat="1" ht="78.75" x14ac:dyDescent="0.25">
      <c r="A22" s="110">
        <v>15</v>
      </c>
      <c r="B22" s="127" t="s">
        <v>197</v>
      </c>
      <c r="C22" s="122" t="s">
        <v>214</v>
      </c>
      <c r="D22" s="21" t="s">
        <v>215</v>
      </c>
      <c r="E22" s="133">
        <v>-33420.21</v>
      </c>
      <c r="F22" s="116">
        <v>0</v>
      </c>
      <c r="G22" s="116">
        <v>0</v>
      </c>
      <c r="H22" s="132" t="s">
        <v>232</v>
      </c>
    </row>
    <row r="23" spans="1:8" s="109" customFormat="1" ht="20.25" customHeight="1" x14ac:dyDescent="0.25">
      <c r="A23" s="139" t="s">
        <v>206</v>
      </c>
      <c r="B23" s="140"/>
      <c r="C23" s="141"/>
      <c r="D23" s="141"/>
      <c r="E23" s="142">
        <f>SUM(E12:E22)</f>
        <v>15485182.039999997</v>
      </c>
      <c r="F23" s="142">
        <f>SUM(F12:F22)</f>
        <v>413491.86</v>
      </c>
      <c r="G23" s="142">
        <f>SUM(G12:G22)</f>
        <v>1344472.85</v>
      </c>
      <c r="H23" s="21"/>
    </row>
    <row r="24" spans="1:8" ht="24" customHeight="1" x14ac:dyDescent="0.25">
      <c r="A24" s="139" t="s">
        <v>207</v>
      </c>
      <c r="B24" s="140"/>
      <c r="C24" s="141"/>
      <c r="D24" s="141"/>
      <c r="E24" s="142">
        <f>E11+E23</f>
        <v>16954382.039999999</v>
      </c>
      <c r="F24" s="142">
        <f>F11+F23</f>
        <v>413491.86</v>
      </c>
      <c r="G24" s="142">
        <f>G11+G23</f>
        <v>1344472.85</v>
      </c>
      <c r="H24" s="143"/>
    </row>
    <row r="25" spans="1:8" x14ac:dyDescent="0.25">
      <c r="A25" s="107"/>
    </row>
  </sheetData>
  <mergeCells count="8">
    <mergeCell ref="A11:D11"/>
    <mergeCell ref="A1:H4"/>
    <mergeCell ref="A5:A6"/>
    <mergeCell ref="B5:B6"/>
    <mergeCell ref="C5:C6"/>
    <mergeCell ref="D5:D6"/>
    <mergeCell ref="H5:H6"/>
    <mergeCell ref="E6:G6"/>
  </mergeCells>
  <phoneticPr fontId="26" type="noConversion"/>
  <printOptions horizontalCentered="1"/>
  <pageMargins left="0" right="0" top="0.74803149606299213" bottom="0.39370078740157483" header="0" footer="0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Прил1 ист</vt:lpstr>
      <vt:lpstr>Прил2 доходы</vt:lpstr>
      <vt:lpstr>Прил3 Безвозм</vt:lpstr>
      <vt:lpstr>список февраль 2025</vt:lpstr>
      <vt:lpstr>'Прил2 доходы'!Заголовки_для_печати</vt:lpstr>
      <vt:lpstr>'Прил3 Безвозм'!Заголовки_для_печати</vt:lpstr>
      <vt:lpstr>'Прил2 доходы'!Область_печати</vt:lpstr>
      <vt:lpstr>'список февраль 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Казанцева</dc:creator>
  <cp:lastModifiedBy>user</cp:lastModifiedBy>
  <cp:lastPrinted>2025-02-13T12:56:55Z</cp:lastPrinted>
  <dcterms:created xsi:type="dcterms:W3CDTF">2015-10-21T06:37:27Z</dcterms:created>
  <dcterms:modified xsi:type="dcterms:W3CDTF">2025-04-16T12:25:40Z</dcterms:modified>
</cp:coreProperties>
</file>