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0700" windowHeight="11760" tabRatio="771" activeTab="6"/>
  </bookViews>
  <sheets>
    <sheet name="Прил1 ист" sheetId="1" r:id="rId1"/>
    <sheet name="Прил2 ист" sheetId="14" state="hidden" r:id="rId2"/>
    <sheet name="Прил3 доходы" sheetId="3" r:id="rId3"/>
    <sheet name="Прил4 доходы" sheetId="15" state="hidden" r:id="rId4"/>
    <sheet name="Прил5 Безвозм " sheetId="5" r:id="rId5"/>
    <sheet name="Прил6 Безвозм" sheetId="16" state="hidden" r:id="rId6"/>
    <sheet name="список НОЯБРЬ 2024" sheetId="17" r:id="rId7"/>
  </sheets>
  <definedNames>
    <definedName name="_xlnm.Print_Titles" localSheetId="2">'Прил3 доходы'!$17:$17</definedName>
    <definedName name="_xlnm.Print_Titles" localSheetId="3">'Прил4 доходы'!$17:$18</definedName>
    <definedName name="_xlnm.Print_Titles" localSheetId="4">'Прил5 Безвозм '!$15:$16</definedName>
    <definedName name="_xlnm.Print_Titles" localSheetId="5">'Прил6 Безвозм'!$15:$17</definedName>
    <definedName name="_xlnm.Print_Area" localSheetId="6">'список НОЯБРЬ 2024'!$A$1:$H$12</definedName>
  </definedNames>
  <calcPr calcId="114210" fullCalcOnLoad="1"/>
</workbook>
</file>

<file path=xl/calcChain.xml><?xml version="1.0" encoding="utf-8"?>
<calcChain xmlns="http://schemas.openxmlformats.org/spreadsheetml/2006/main">
  <c r="C48" i="5"/>
  <c r="C23" i="3"/>
  <c r="E10" i="17"/>
  <c r="C31" i="5"/>
  <c r="E11" i="17"/>
  <c r="C36" i="3"/>
  <c r="C47"/>
  <c r="C54"/>
  <c r="C34"/>
  <c r="C21"/>
  <c r="E9" i="17"/>
  <c r="C50" i="3"/>
  <c r="C31"/>
  <c r="G9" i="17"/>
  <c r="F9"/>
  <c r="C29" i="1"/>
  <c r="G11" i="17"/>
  <c r="F11"/>
  <c r="G12"/>
  <c r="F12"/>
  <c r="E12"/>
  <c r="C35" i="3"/>
  <c r="D47" i="15"/>
  <c r="C47"/>
  <c r="D25"/>
  <c r="C25"/>
  <c r="C23"/>
  <c r="D23"/>
  <c r="D65"/>
  <c r="C65"/>
  <c r="C64"/>
  <c r="C63"/>
  <c r="D64"/>
  <c r="D63"/>
  <c r="D61"/>
  <c r="C61"/>
  <c r="C60"/>
  <c r="D60"/>
  <c r="D58"/>
  <c r="C58"/>
  <c r="C57"/>
  <c r="D57"/>
  <c r="D54"/>
  <c r="C54"/>
  <c r="D53"/>
  <c r="C53"/>
  <c r="D50"/>
  <c r="C50"/>
  <c r="D49"/>
  <c r="D46"/>
  <c r="D45"/>
  <c r="C49"/>
  <c r="C46"/>
  <c r="C45"/>
  <c r="D43"/>
  <c r="C43"/>
  <c r="C42"/>
  <c r="C41"/>
  <c r="D42"/>
  <c r="D41"/>
  <c r="D39"/>
  <c r="D38"/>
  <c r="C39"/>
  <c r="C38"/>
  <c r="D36"/>
  <c r="C36"/>
  <c r="D34"/>
  <c r="C34"/>
  <c r="D31"/>
  <c r="C31"/>
  <c r="D28"/>
  <c r="D27"/>
  <c r="C28"/>
  <c r="C27"/>
  <c r="D21"/>
  <c r="C21"/>
  <c r="D56"/>
  <c r="C56"/>
  <c r="D33"/>
  <c r="D30"/>
  <c r="D20"/>
  <c r="C33"/>
  <c r="C30"/>
  <c r="C20"/>
  <c r="C64" i="3"/>
  <c r="C63"/>
  <c r="C62"/>
  <c r="C60"/>
  <c r="C59"/>
  <c r="C57"/>
  <c r="C56"/>
  <c r="C53"/>
  <c r="C49"/>
  <c r="C48"/>
  <c r="C46"/>
  <c r="C42"/>
  <c r="C41"/>
  <c r="C40"/>
  <c r="C38"/>
  <c r="C37"/>
  <c r="C33"/>
  <c r="C30"/>
  <c r="C27"/>
  <c r="C26"/>
  <c r="C24"/>
  <c r="C22"/>
  <c r="C20"/>
  <c r="C55"/>
  <c r="C45"/>
  <c r="C32"/>
  <c r="C29"/>
  <c r="C52"/>
  <c r="C44"/>
  <c r="C19"/>
  <c r="D22" i="16"/>
  <c r="D21"/>
  <c r="D69" i="15"/>
  <c r="C22" i="16"/>
  <c r="C21"/>
  <c r="C69" i="15"/>
  <c r="C21" i="5"/>
  <c r="C20"/>
  <c r="C68" i="3"/>
  <c r="D52" i="16"/>
  <c r="D51"/>
  <c r="D50"/>
  <c r="C52"/>
  <c r="C51"/>
  <c r="C50"/>
  <c r="D48"/>
  <c r="C48"/>
  <c r="D46"/>
  <c r="C46"/>
  <c r="D43"/>
  <c r="C43"/>
  <c r="D41"/>
  <c r="C41"/>
  <c r="D30"/>
  <c r="D29"/>
  <c r="C30"/>
  <c r="C29"/>
  <c r="D27"/>
  <c r="C27"/>
  <c r="D25"/>
  <c r="C25"/>
  <c r="D28" i="14"/>
  <c r="C28"/>
  <c r="C24" i="16"/>
  <c r="C45"/>
  <c r="C72" i="15"/>
  <c r="D45" i="16"/>
  <c r="D72" i="15"/>
  <c r="C40" i="16"/>
  <c r="C71" i="15"/>
  <c r="D40" i="16"/>
  <c r="D71" i="15"/>
  <c r="C70"/>
  <c r="D24" i="16"/>
  <c r="C26" i="5"/>
  <c r="C68" i="15"/>
  <c r="C67"/>
  <c r="C73"/>
  <c r="C27" i="14"/>
  <c r="C26"/>
  <c r="C25"/>
  <c r="C24"/>
  <c r="D20" i="16"/>
  <c r="D19"/>
  <c r="D70" i="15"/>
  <c r="D68"/>
  <c r="C20" i="16"/>
  <c r="C19"/>
  <c r="D67" i="15"/>
  <c r="D73"/>
  <c r="D27" i="14"/>
  <c r="D26"/>
  <c r="D25"/>
  <c r="D24"/>
  <c r="C28" i="5"/>
  <c r="C51"/>
  <c r="C50"/>
  <c r="C49"/>
  <c r="C72" i="3"/>
  <c r="C47" i="5"/>
  <c r="C45"/>
  <c r="C42"/>
  <c r="C40"/>
  <c r="C30"/>
  <c r="C24"/>
  <c r="C44"/>
  <c r="C71" i="3"/>
  <c r="C23" i="5"/>
  <c r="C69" i="3"/>
  <c r="C39" i="5"/>
  <c r="C70" i="3"/>
  <c r="C67"/>
  <c r="C66"/>
  <c r="C19" i="5"/>
  <c r="C18"/>
  <c r="C73" i="3"/>
  <c r="C28" i="1"/>
  <c r="C27"/>
  <c r="C26"/>
  <c r="C25"/>
</calcChain>
</file>

<file path=xl/sharedStrings.xml><?xml version="1.0" encoding="utf-8"?>
<sst xmlns="http://schemas.openxmlformats.org/spreadsheetml/2006/main" count="503" uniqueCount="245">
  <si>
    <t>Приложение 1</t>
  </si>
  <si>
    <t>к решению совета депутатов</t>
  </si>
  <si>
    <t>муниципального образования</t>
  </si>
  <si>
    <t xml:space="preserve"> Кусинское сельское поселение</t>
  </si>
  <si>
    <t>Киришского муниципального района</t>
  </si>
  <si>
    <t>Ленинградской области</t>
  </si>
  <si>
    <t>ИСТОЧНИКИ</t>
  </si>
  <si>
    <t xml:space="preserve">     внутреннего финансирования дефицита бюджета муниципального образования </t>
  </si>
  <si>
    <t xml:space="preserve">   Кусинское сельское поселение  Киришского муниципального района </t>
  </si>
  <si>
    <t>000 01 00 00 00 00 0000 000</t>
  </si>
  <si>
    <t>Источники внутреннего финансирования дефицитов бюджетов</t>
  </si>
  <si>
    <t>000 01 05 00 00 00 0000 000</t>
  </si>
  <si>
    <t>Изменение остатков средств на счетах по учету средств бюджетов</t>
  </si>
  <si>
    <t>000 01 05 02 00 00 0000 500</t>
  </si>
  <si>
    <t>Увеличение прочих остатков средств бюджетов</t>
  </si>
  <si>
    <t>000 01 05 02 01 10 0000 510</t>
  </si>
  <si>
    <t>Увеличение прочих остатков денежных средств бюджетов сельских поселений</t>
  </si>
  <si>
    <t>000 01 05 02 00 00 0000 600</t>
  </si>
  <si>
    <t>Уменьшение прочих остатков средств бюджетов</t>
  </si>
  <si>
    <t>000 01 05 02 01 10 0000 610</t>
  </si>
  <si>
    <t>Уменьшение прочих остатков денежных средств бюджетов сельских поселений</t>
  </si>
  <si>
    <t>Код</t>
  </si>
  <si>
    <t xml:space="preserve">Наименование </t>
  </si>
  <si>
    <t>Сумма        (тысяч рублей)</t>
  </si>
  <si>
    <t>Приложение 3</t>
  </si>
  <si>
    <t>Прогнозируемые поступления доходов в бюджет</t>
  </si>
  <si>
    <t xml:space="preserve">муниципального образования Кусинское сельское поселение </t>
  </si>
  <si>
    <t xml:space="preserve">Киришского муниципального района Ленинградской области </t>
  </si>
  <si>
    <t>Код бюджетной классификации</t>
  </si>
  <si>
    <t>Источник доходов</t>
  </si>
  <si>
    <t>Сумма                  (тысяч рублей)</t>
  </si>
  <si>
    <t>000 1 00 00000 00 0000 000</t>
  </si>
  <si>
    <t>НАЛОГОВЫЕ И НЕНАЛОГОВЫЕ ДОХОДЫ</t>
  </si>
  <si>
    <t>000 1 01 00000 00 0000 000</t>
  </si>
  <si>
    <t>Налоги на прибыль, доходы</t>
  </si>
  <si>
    <t>000 1 01 02000 01 0000 110</t>
  </si>
  <si>
    <t>Налоги на доходы физических лиц</t>
  </si>
  <si>
    <t>000 1 03 00000 00 0000 000</t>
  </si>
  <si>
    <t>Налоги на товары (работы, услуги) реализуемые на территории Российской Федерации</t>
  </si>
  <si>
    <t>000 1 03 02000 01 0000 110</t>
  </si>
  <si>
    <t>Акцизы по подакцизным товарам (продукции), производимым на территории Российской Федерации</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</si>
  <si>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</si>
  <si>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</si>
  <si>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000 1 05 00000 00 0000 000</t>
  </si>
  <si>
    <t>Налоги на совокупный доход</t>
  </si>
  <si>
    <t>000 1 05 03000 01 0000 110</t>
  </si>
  <si>
    <t>Единый сельскохозяйственный налог</t>
  </si>
  <si>
    <t>000 1 05 03010 01 0000 110</t>
  </si>
  <si>
    <t>000 1 06 00000 00 0000 000</t>
  </si>
  <si>
    <t>Налоги на имущество</t>
  </si>
  <si>
    <t>000 1 06 01000 00 0000 110</t>
  </si>
  <si>
    <t>Налог на имущество физических лиц</t>
  </si>
  <si>
    <t>000 1 06 01030 10 0000 110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</si>
  <si>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</si>
  <si>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000 1 06 06000 00 0000 110</t>
  </si>
  <si>
    <t>Земельный налог</t>
  </si>
  <si>
    <t>000 1 06 06030 00 0000 110</t>
  </si>
  <si>
    <t>Земельный налог с организаций</t>
  </si>
  <si>
    <t>000 1 06 06033 10 0000 110</t>
  </si>
  <si>
    <t>Земельный налог с организаций, обладающих земельным участком, расположенным в границах сельских поселений</t>
  </si>
  <si>
    <t>000 1 06 06040 00 0000 110</t>
  </si>
  <si>
    <t>Земельный налог с физических лиц</t>
  </si>
  <si>
    <t>000 1 06 06043 10 0000 110</t>
  </si>
  <si>
    <t>Земельный налог с физических лиц, обладающих земельным участком, расположенным в границах сельских поселений</t>
  </si>
  <si>
    <t>000 1 08 00000 00 0000 000</t>
  </si>
  <si>
    <t>Государственная пошлина</t>
  </si>
  <si>
    <t>000 1 08 04000 01 0000 110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</si>
  <si>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</si>
  <si>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000 1 08 04020 01 0000 110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</si>
  <si>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</si>
  <si>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000 1 09 00000 00 0000 000</t>
  </si>
  <si>
    <t>Задолженность и перерасчеты по отмененным налогам, сборам и иным обязательным платежам</t>
  </si>
  <si>
    <t>000 1 09 04000 00 0000 110</t>
  </si>
  <si>
    <t>000 1 09 04050 00 0000 110</t>
  </si>
  <si>
    <t>Земельный налог (по обязательствам, возникшим до 1 января 2006 года)</t>
  </si>
  <si>
    <t>000 1 09 04053 10 0000 110</t>
  </si>
  <si>
    <t>Земельный налог (по обязательствам, возникшим до 1 января 2006 года), мобилизуемый на территориях сельских поселений</t>
  </si>
  <si>
    <t>000 1 11 00000 00 0000 000</t>
  </si>
  <si>
    <t>Доходы от использования имущества, находящегося в государственной и муниципальной собственности</t>
  </si>
  <si>
    <t>000 1 11 05000 00 0000 120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</si>
  <si>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</si>
  <si>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000 1 11 05070 00 0000 120</t>
  </si>
  <si>
    <t>Доходы от сдачи в аренду имущества, составляющего государственную (муниципальную) казну  (за исключением земельных участков)</t>
  </si>
  <si>
    <t>000 1 11 05075 10 0000 120</t>
  </si>
  <si>
    <t>Доходы от сдачи в аренду имущества, составляющего казну сельских поселений (за исключением земельных участков)</t>
  </si>
  <si>
    <t>000 1 11 05075 10 0001 120</t>
  </si>
  <si>
    <t>Доходы от сдачи в аренду имущества, составляющего казну сельских поселений (за исключением земельных участков)-доходы от сдачи в аренду имущества, непосредственно участвующего в предоставлении коммунальных услуг населению</t>
  </si>
  <si>
    <t>000 1 11 05075 10 0002 120</t>
  </si>
  <si>
    <t>Доходы от сдачи в аренду имущества, составляющего казну сельских поселений (за исключением земельных участков) - по прочим договорам от сдачи в аренду имущества</t>
  </si>
  <si>
    <t>000 1 11 09000 00 0000 120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</si>
  <si>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</si>
  <si>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</si>
  <si>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</si>
  <si>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000 1 11 09045 10 0000 120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</si>
  <si>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</si>
  <si>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000 1 13 00000 00 0000 000</t>
  </si>
  <si>
    <t>Доходы от оказания платных услуг и компенсации затрат государства</t>
  </si>
  <si>
    <t>000 1 13 01000 00 0000 130</t>
  </si>
  <si>
    <t xml:space="preserve">Доходы от оказания платных услуг (работ) </t>
  </si>
  <si>
    <t>000 1 13 01990 00 0000 130</t>
  </si>
  <si>
    <t>Прочие доходы от оказания платных услуг (работ)</t>
  </si>
  <si>
    <t>000 1 13 01995 10 0000 130</t>
  </si>
  <si>
    <t xml:space="preserve">Прочие доходы  от оказания платных услуг (работ) получателями средств бюджетов сельских поселений </t>
  </si>
  <si>
    <t>000 1 13 02000 00 0000 130</t>
  </si>
  <si>
    <t>Доходы от  компенсации затрат государства</t>
  </si>
  <si>
    <t>000 1 13 02990 00 0000 130</t>
  </si>
  <si>
    <t>Прочие доходы от компенсации затрат государства</t>
  </si>
  <si>
    <t>000 1 13 02995 10 0000 130</t>
  </si>
  <si>
    <t xml:space="preserve">Прочие доходы  от компенсации затрат бюджетов сельских поселений </t>
  </si>
  <si>
    <t>000 2 00 00000 00 0000 000</t>
  </si>
  <si>
    <t>БЕЗВОЗМЕЗДНЫЕ ПОСТУПЛЕНИЯ</t>
  </si>
  <si>
    <t>000 2 02 00000 00 0000 000</t>
  </si>
  <si>
    <t>Безвозмездные поступления от других бюджетов бюджетной системы Российской Федерации</t>
  </si>
  <si>
    <t>000 2 02 20000 00 0000 150</t>
  </si>
  <si>
    <t>Субсидии бюджетам бюджетной системы Российской Федерации (межбюджетные субсидии)</t>
  </si>
  <si>
    <t>000 2 02 20216 00 0000 150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</si>
  <si>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</si>
  <si>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000 2 02 20216 10 0000 150</t>
  </si>
  <si>
    <t>Субсидии бюджетам сельских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</si>
  <si>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000 2 02 29999 00 0000 150</t>
  </si>
  <si>
    <t>Прочие субсидии</t>
  </si>
  <si>
    <t>000 2 02 29999 10 0000 150</t>
  </si>
  <si>
    <t>Прочие субсидии бюджетам сельских поселений</t>
  </si>
  <si>
    <t>000 2 02 30000 00 0000 150</t>
  </si>
  <si>
    <t>Субвенции бюджетам бюджетной системы Российской Федерации</t>
  </si>
  <si>
    <t>000 2 02 30024 00 0000 150</t>
  </si>
  <si>
    <t>Субвенции местным бюджетам на выполнение передаваемых полномочий субъектов Российской Федерации</t>
  </si>
  <si>
    <t>000 2 02 30024 10 0000 150</t>
  </si>
  <si>
    <t>Субвенции бюджетам сельских поселений на выполнение передаваемых полномочий субъектов Российской Федерации</t>
  </si>
  <si>
    <t>000 2 02 35118 00 0000 150</t>
  </si>
  <si>
    <t>000 2 02 35118 10 0000 150</t>
  </si>
  <si>
    <t>000 2 02 40000 00 0000 150</t>
  </si>
  <si>
    <t>Иные межбюджетные трансферты</t>
  </si>
  <si>
    <t>000 2 02 45160 00 0000 150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</si>
  <si>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</si>
  <si>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000 2 02 45160 10 0000 150</t>
  </si>
  <si>
    <t>Межбюджетные трансферты, передаваемые бюджетам сельских поселений для компенсации дополнительных расходов, возникших в результате решений, принятых органами власти другого уровня</t>
  </si>
  <si>
    <t>000 2 02 49999 00 0000 150</t>
  </si>
  <si>
    <t>Прочие межбюджетные трансферты, передаваемые бюджетам</t>
  </si>
  <si>
    <t>000 2 02 49999 10 0000 150</t>
  </si>
  <si>
    <t>Прочие межбюджетные трансферты, передаваемые бюджетам сельских поселений</t>
  </si>
  <si>
    <t>000 2 18 00000 00 0000 000</t>
  </si>
  <si>
    <t>000 2 18 00000 00 0000 150</t>
  </si>
  <si>
    <t>Доходы бюджетов сельских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</si>
  <si>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ВСЕГО: доходов</t>
  </si>
  <si>
    <t>Приложение 5</t>
  </si>
  <si>
    <t xml:space="preserve">Код бюджетной </t>
  </si>
  <si>
    <t xml:space="preserve">Сумма </t>
  </si>
  <si>
    <t>классификации</t>
  </si>
  <si>
    <t>(тысяч рублей)</t>
  </si>
  <si>
    <t>Прочие субсидии бюджетам сельских поселений на реализацию областного закона от 15 января 2018 года N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</si>
  <si>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</si>
  <si>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</si>
  <si>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000 2 18 00000 10 0000 150</t>
  </si>
  <si>
    <t>Доходы бюджетов сельских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</si>
  <si>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000 2 18 60010 10 0000 150</t>
  </si>
  <si>
    <t>000 1 03 02261 01 0000 110</t>
  </si>
  <si>
    <t xml:space="preserve"> 000 2 02 29999 10 0000 150</t>
  </si>
  <si>
    <t>000 2 02 20302 10 0000 150</t>
  </si>
  <si>
    <t>000 2 02 20302 00 0000 150</t>
  </si>
  <si>
    <t xml:space="preserve">000 1 14 06025 10 0000 430
</t>
  </si>
  <si>
    <t>000 1 14 06020 00 0000 430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</si>
  <si>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</si>
  <si>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 </t>
  </si>
  <si>
    <t>000 1 14 06000 00 0000 430</t>
  </si>
  <si>
    <t xml:space="preserve">Доходы от продажи земельных участков, находящихся в государственной и  муниципальной собственности </t>
  </si>
  <si>
    <t>Доходы от продажи материальных и нематериальных активов</t>
  </si>
  <si>
    <t>000 1 14 00000 00 0000 000</t>
  </si>
  <si>
    <t>Субсидии бюджетам сельских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</si>
  <si>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</si>
  <si>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000 2 02 20299 00 0000 150</t>
  </si>
  <si>
    <t>000 2 02 20299 10 0000 150</t>
  </si>
  <si>
    <t>Субсидии бюджетам сельских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</si>
  <si>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</si>
  <si>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Приложение 2</t>
  </si>
  <si>
    <t>внутреннего финансирования дефицита бюджета муниципального</t>
  </si>
  <si>
    <t xml:space="preserve">образования Кусинское сельское поселение  Киришского муниципального района </t>
  </si>
  <si>
    <t xml:space="preserve">Код </t>
  </si>
  <si>
    <t>Сумма                       (тысяч рублей)</t>
  </si>
  <si>
    <t>Приложение 4</t>
  </si>
  <si>
    <t xml:space="preserve"> 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t>
  </si>
  <si>
    <t xml:space="preserve"> Субсидии    бюджетам    сельских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t>
  </si>
  <si>
    <t>Приложение 6</t>
  </si>
  <si>
    <t xml:space="preserve">Код бюджетной классификации </t>
  </si>
  <si>
    <t>Прочие субсидии бюджетам сельских поселений на реализацию областного закона от 12 мая 2015 года N 42-оз "О содействии развитию на части территорий муниципальных образований Ленинградской области иных форм местного самоуправления"</t>
  </si>
  <si>
    <t>Субсидии на реализацию мероприятий по подготовке объектов теплоснабжения к отопительному сезону на территории Ленинградской области в рамках подпрограммы "Энергетика Ленинградской области" на 2014 - 2029 годы государственной программы Ленинградской области "Обеспечение устойчивого функционирования и развития коммунальной и инженерной инфраструктуры и повышение энергоэффективности Ленинградской области"</t>
  </si>
  <si>
    <t>Субсидии на реализацию мероприятий по обеспечению устойчивого функционирования объектов теплоснабжения на территории Ленинградской области</t>
  </si>
  <si>
    <t>Прочие субсидии бюджетам сельских поселений  на мероприятия, направленные на безаварийную работу объектов водоснабжения и водоотведения</t>
  </si>
  <si>
    <t>Прочие субсидии бюджетам городских поселений на реализацию областного закона от 28 декабря 2018 года №147-оз "О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t>
  </si>
  <si>
    <t>Обеспечение устойчивого сокращения непригодного для проживания жилого фонда</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</si>
  <si>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</si>
  <si>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000 2 02 10000 00 0000 150</t>
  </si>
  <si>
    <t>Дотации бюджетам бюджетной системы Российской Федерации</t>
  </si>
  <si>
    <t>000 2 02 16001 00 0000 150</t>
  </si>
  <si>
    <t>Дотации на выравнивание бюджетной обеспеченности из бюджетов муниципальных районов, городских округов с внутригородским делением</t>
  </si>
  <si>
    <t>000 2 02 16001 10 0000 150</t>
  </si>
  <si>
    <t>Дотации бюджетам сельских поселений на выравнивание бюджетной обеспеченности из бюджетов муниципальных районов</t>
  </si>
  <si>
    <t>000 1 11 05020 00 0000 120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</si>
  <si>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</si>
  <si>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000 1 11 05025 10 0000 120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</si>
  <si>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</si>
  <si>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 xml:space="preserve">000 1 14 02000 00 0000 000
</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</si>
  <si>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</si>
  <si>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000 1 14 02050 10 0000 440</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</si>
  <si>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</si>
  <si>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000 1 14 02053 10 0000 440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</si>
  <si>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</si>
  <si>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</si>
  <si>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Прочие субсидии бюджетам сельских поселений на реализацию мероприятий по обеспечению устойчивого функционирования объектов теплоснабжения на территории Ленинградской области (конкурсные)</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</si>
  <si>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</si>
  <si>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Прочие субсидии бюджетам сельских поселений на комплекс мероприятий по борьбе с борщевиком Сосновского (конкурсные)</t>
  </si>
  <si>
    <t>Прочие субсидии бюджетам сельских поселений на поддержку развития общественной инфраструктуры муниципального значения  (неконкурсные)</t>
  </si>
  <si>
    <t>Прочие субсидии бюджетам сельских поселений  реализацию мероприятий по созданию мест (площадок) накопления твердых коммунальных отходов (конкурсные)</t>
  </si>
  <si>
    <t>2025 год</t>
  </si>
  <si>
    <t>Ленинградской области на 2024 год</t>
  </si>
  <si>
    <t>Ленинградской области на плановый период 2025-2026 годов</t>
  </si>
  <si>
    <t>2026 год</t>
  </si>
  <si>
    <t>на плановый период 2025-2026 годов</t>
  </si>
  <si>
    <t>на  2024 год</t>
  </si>
  <si>
    <t>на 2024 год</t>
  </si>
  <si>
    <t>в редакции к решению совета депутатов</t>
  </si>
  <si>
    <t>от __________________№_____________</t>
  </si>
  <si>
    <t>от 11.12.2023 № 43/248</t>
  </si>
  <si>
    <t>№ п/п</t>
  </si>
  <si>
    <t>Наименование главного администратора доходов</t>
  </si>
  <si>
    <t>Наименование источника доходов</t>
  </si>
  <si>
    <t>Основание изменений</t>
  </si>
  <si>
    <t>Администрация МО  Кусинское сельское поселение Киришского муниципального района Ленинградской области</t>
  </si>
  <si>
    <t>ВСЕГО НАЛОГОВЫЕ И НЕНАЛОГОВЫЕ ДОХОДЫ</t>
  </si>
  <si>
    <t>2 02 49999 10 0000 150</t>
  </si>
  <si>
    <t>ВСЕГО БЕЗВОЗМЕЗДНЫЕ ПОСТУПЛЕНИЯ</t>
  </si>
  <si>
    <t>ИТОГО</t>
  </si>
  <si>
    <t>Федеральная налоговая служба</t>
  </si>
  <si>
    <t>Справочная информация по вносимым изменениям в доходную часть бюджета  муниципального образования Кусинское сельское поселение Киришского муниципального района Ленинградской области на 2024 год, вносимые на рассмотрение совета депутатов муниципального образования Кусинское сельское поселение Киришского муниципального района Ленинградской области</t>
  </si>
  <si>
    <t xml:space="preserve">Ожидаемое исполнение в 2024 году по данным главного администратора дохода </t>
  </si>
  <si>
    <t>Сумма, рублей</t>
  </si>
  <si>
    <t>Прочие субсидии бюджетам сельских поселений на реализацию мероприятий по обеспечению устойчивого функционирования объектов теплоснабжения</t>
  </si>
  <si>
    <t xml:space="preserve">Прочие субсидии бюджетам сельских поселений  на реализацию мероприятий по созданию мест (площадок) накопления твердых коммунальных отходов </t>
  </si>
  <si>
    <t>Прочие субсидии бюджетам сельских поселений на реализацию областного закона от 28 декабря 2018 года №147-оз "О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t>
  </si>
  <si>
    <t xml:space="preserve">Прочие субсидии бюджетам сельских поселений на комплекс мероприятий по борьбе с борщевиком Сосновского </t>
  </si>
  <si>
    <t xml:space="preserve"> 1 03 02000 01 0000 110</t>
  </si>
  <si>
    <t>Ожидаемое исполнение в 2024 году по данным с учетом фактического поступления</t>
  </si>
  <si>
    <t>Постановление администрации "О распределении иных межбюджетных трансфертов на проведение мероприятий, указанных в пункте 1 статьи 16.6, пункте 1 статьи 75.1 и пункте 1 статьи 78.2 Федерального закона № 7-ФЗ «Об охране окружающей среды» на 2024 год" с изменениями, Постановление администрации Киришского муниципального района от 08.10.2024 №1788 "О распределении иных межбюджетных трансфертов на поощрение муниципальных управленческих команд муниципальных образований в составе Киришского муниципального района Ленинградской области", Решение совета депутатов муниципального образования Киришский муниципальный район Ленинградской области от 18 апреля 2024 года № 55/350 «О распределении иных межбюджетных трансфертов на проведение непредвиденных, аварийно-восстановительных работ и других мероприятий, направленных на решение вопросов местного значения поселений Киришского муниципального района на 2024 год» с изменениями</t>
  </si>
  <si>
    <t xml:space="preserve"> 1 08 04020 01 0000 110</t>
  </si>
  <si>
    <t>от 13.11.2024 № 3/11</t>
  </si>
</sst>
</file>

<file path=xl/styles.xml><?xml version="1.0" encoding="utf-8"?>
<styleSheet xmlns="http://schemas.openxmlformats.org/spreadsheetml/2006/main">
  <numFmts count="1">
    <numFmt numFmtId="164" formatCode="_(* #,##0.00_);_(* \(#,##0.00\);_(* &quot;-&quot;??_);_(@_)"/>
  </numFmts>
  <fonts count="25">
    <font>
      <sz val="10"/>
      <name val="Arial"/>
    </font>
    <font>
      <sz val="12"/>
      <name val="Times New Roman"/>
      <family val="1"/>
      <charset val="204"/>
    </font>
    <font>
      <sz val="12"/>
      <name val="Arial"/>
      <family val="2"/>
      <charset val="204"/>
    </font>
    <font>
      <b/>
      <sz val="12"/>
      <name val="Times New Roman"/>
      <family val="1"/>
      <charset val="204"/>
    </font>
    <font>
      <b/>
      <sz val="12"/>
      <name val="Arial"/>
      <family val="2"/>
      <charset val="204"/>
    </font>
    <font>
      <sz val="10"/>
      <name val="Arial"/>
      <family val="2"/>
      <charset val="204"/>
    </font>
    <font>
      <sz val="10"/>
      <name val="Arial"/>
      <family val="2"/>
      <charset val="204"/>
    </font>
    <font>
      <sz val="12"/>
      <color indexed="10"/>
      <name val="Times New Roman"/>
      <family val="1"/>
      <charset val="204"/>
    </font>
    <font>
      <sz val="10"/>
      <color indexed="10"/>
      <name val="Arial"/>
      <family val="2"/>
      <charset val="204"/>
    </font>
    <font>
      <b/>
      <sz val="12"/>
      <color indexed="10"/>
      <name val="Times New Roman"/>
      <family val="1"/>
      <charset val="204"/>
    </font>
    <font>
      <i/>
      <sz val="11"/>
      <name val="Calibri"/>
      <family val="2"/>
      <charset val="204"/>
    </font>
    <font>
      <sz val="11"/>
      <name val="Calibri"/>
      <family val="2"/>
      <charset val="204"/>
    </font>
    <font>
      <sz val="11"/>
      <name val="Times New Roman"/>
      <family val="1"/>
      <charset val="204"/>
    </font>
    <font>
      <b/>
      <sz val="11"/>
      <name val="Calibri"/>
      <family val="2"/>
      <charset val="204"/>
    </font>
    <font>
      <b/>
      <sz val="10"/>
      <name val="Arial"/>
      <family val="2"/>
      <charset val="204"/>
    </font>
    <font>
      <sz val="10"/>
      <name val="Arial Cyr"/>
      <charset val="204"/>
    </font>
    <font>
      <sz val="10"/>
      <name val="Arial"/>
      <family val="2"/>
      <charset val="204"/>
    </font>
    <font>
      <b/>
      <sz val="10"/>
      <name val="Times New Roman"/>
      <family val="1"/>
      <charset val="204"/>
    </font>
    <font>
      <b/>
      <sz val="12"/>
      <color indexed="8"/>
      <name val="Times New Roman"/>
      <family val="1"/>
      <charset val="204"/>
    </font>
    <font>
      <sz val="12"/>
      <color indexed="8"/>
      <name val="Times New Roman"/>
      <family val="1"/>
      <charset val="204"/>
    </font>
    <font>
      <b/>
      <sz val="13"/>
      <name val="Times New Roman"/>
      <family val="1"/>
      <charset val="204"/>
    </font>
    <font>
      <b/>
      <sz val="13"/>
      <name val="Arial"/>
      <family val="2"/>
      <charset val="204"/>
    </font>
    <font>
      <sz val="13"/>
      <name val="Times New Roman"/>
      <family val="1"/>
      <charset val="204"/>
    </font>
    <font>
      <b/>
      <sz val="11"/>
      <name val="Times New Roman"/>
      <family val="1"/>
      <charset val="204"/>
    </font>
    <font>
      <sz val="11"/>
      <color theme="1"/>
      <name val="Calibri"/>
      <family val="2"/>
      <charset val="204"/>
      <scheme val="minor"/>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7">
    <xf numFmtId="0" fontId="0" fillId="0" borderId="0"/>
    <xf numFmtId="0" fontId="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5" fillId="0" borderId="0"/>
    <xf numFmtId="0" fontId="5" fillId="0" borderId="0"/>
    <xf numFmtId="0" fontId="6" fillId="0" borderId="0"/>
    <xf numFmtId="0" fontId="24" fillId="0" borderId="0"/>
    <xf numFmtId="0" fontId="5" fillId="0" borderId="0"/>
    <xf numFmtId="0" fontId="24" fillId="0" borderId="0"/>
    <xf numFmtId="0" fontId="24" fillId="0" borderId="0"/>
    <xf numFmtId="0" fontId="24" fillId="0" borderId="0"/>
    <xf numFmtId="0" fontId="5" fillId="0" borderId="0"/>
    <xf numFmtId="0" fontId="5" fillId="0" borderId="0"/>
    <xf numFmtId="0" fontId="6" fillId="0" borderId="0"/>
    <xf numFmtId="0" fontId="16" fillId="0" borderId="0"/>
    <xf numFmtId="0" fontId="5" fillId="0" borderId="0"/>
    <xf numFmtId="0" fontId="24" fillId="0" borderId="0"/>
    <xf numFmtId="0" fontId="24" fillId="0" borderId="0"/>
    <xf numFmtId="0" fontId="24" fillId="0" borderId="0"/>
    <xf numFmtId="0" fontId="24" fillId="0" borderId="0"/>
    <xf numFmtId="0" fontId="24" fillId="0" borderId="0"/>
    <xf numFmtId="0" fontId="24"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cellStyleXfs>
  <cellXfs count="253">
    <xf numFmtId="0" fontId="0" fillId="0" borderId="0" xfId="0"/>
    <xf numFmtId="0" fontId="1" fillId="0" borderId="0" xfId="0" applyFont="1"/>
    <xf numFmtId="0" fontId="2" fillId="0" borderId="0" xfId="0" applyFont="1"/>
    <xf numFmtId="0" fontId="4" fillId="0" borderId="0" xfId="0" applyFont="1"/>
    <xf numFmtId="0" fontId="1" fillId="0" borderId="0" xfId="0" applyFont="1" applyAlignment="1">
      <alignment horizontal="right"/>
    </xf>
    <xf numFmtId="0" fontId="3" fillId="0" borderId="1" xfId="0" applyFont="1" applyBorder="1"/>
    <xf numFmtId="0" fontId="3" fillId="0" borderId="1" xfId="0" applyFont="1" applyBorder="1" applyAlignment="1">
      <alignment horizontal="justify"/>
    </xf>
    <xf numFmtId="0" fontId="1" fillId="0" borderId="1" xfId="0" applyFont="1" applyBorder="1"/>
    <xf numFmtId="0" fontId="1" fillId="0" borderId="1" xfId="0" applyFont="1" applyBorder="1" applyAlignment="1">
      <alignment horizontal="justify"/>
    </xf>
    <xf numFmtId="2" fontId="2" fillId="0" borderId="0" xfId="0" applyNumberFormat="1" applyFont="1"/>
    <xf numFmtId="0" fontId="1" fillId="0" borderId="1" xfId="0" applyFont="1" applyBorder="1" applyAlignment="1">
      <alignment horizontal="center" vertical="top" wrapText="1"/>
    </xf>
    <xf numFmtId="0" fontId="3" fillId="0" borderId="1" xfId="0" applyFont="1" applyBorder="1" applyAlignment="1">
      <alignment horizontal="center" vertical="top" wrapText="1"/>
    </xf>
    <xf numFmtId="2" fontId="3" fillId="0" borderId="1" xfId="0" applyNumberFormat="1" applyFont="1" applyBorder="1" applyAlignment="1">
      <alignment horizontal="right"/>
    </xf>
    <xf numFmtId="2" fontId="1" fillId="0" borderId="1" xfId="0" applyNumberFormat="1" applyFont="1" applyBorder="1" applyAlignment="1">
      <alignment horizontal="right"/>
    </xf>
    <xf numFmtId="2" fontId="1" fillId="2" borderId="1" xfId="0" applyNumberFormat="1" applyFont="1" applyFill="1" applyBorder="1" applyAlignment="1">
      <alignment horizontal="right"/>
    </xf>
    <xf numFmtId="0" fontId="1" fillId="0" borderId="1" xfId="0" applyFont="1" applyBorder="1" applyAlignment="1">
      <alignment horizontal="center"/>
    </xf>
    <xf numFmtId="0" fontId="3" fillId="0" borderId="0" xfId="0" applyFont="1"/>
    <xf numFmtId="0" fontId="3" fillId="0" borderId="1" xfId="0" applyFont="1" applyBorder="1" applyAlignment="1">
      <alignment wrapText="1"/>
    </xf>
    <xf numFmtId="0" fontId="1" fillId="0" borderId="1" xfId="0" applyFont="1" applyBorder="1" applyAlignment="1">
      <alignment horizontal="justify" wrapText="1"/>
    </xf>
    <xf numFmtId="0" fontId="3" fillId="0" borderId="1" xfId="0" applyFont="1" applyBorder="1" applyAlignment="1">
      <alignment horizontal="justify" wrapText="1"/>
    </xf>
    <xf numFmtId="2" fontId="0" fillId="0" borderId="0" xfId="0" applyNumberFormat="1"/>
    <xf numFmtId="0" fontId="8" fillId="0" borderId="0" xfId="0" applyFont="1"/>
    <xf numFmtId="0" fontId="1" fillId="2" borderId="1" xfId="0" applyFont="1" applyFill="1" applyBorder="1" applyAlignment="1">
      <alignment horizontal="justify" wrapText="1"/>
    </xf>
    <xf numFmtId="0" fontId="3" fillId="2" borderId="1" xfId="0" applyFont="1" applyFill="1" applyBorder="1"/>
    <xf numFmtId="0" fontId="3" fillId="2" borderId="1" xfId="0" applyFont="1" applyFill="1" applyBorder="1" applyAlignment="1">
      <alignment horizontal="justify" wrapText="1"/>
    </xf>
    <xf numFmtId="0" fontId="0" fillId="2" borderId="0" xfId="0" applyFill="1"/>
    <xf numFmtId="0" fontId="1" fillId="2" borderId="1" xfId="0" applyFont="1" applyFill="1" applyBorder="1"/>
    <xf numFmtId="0" fontId="1" fillId="2" borderId="1" xfId="1" applyFont="1" applyFill="1" applyBorder="1" applyAlignment="1">
      <alignment horizontal="justify" wrapText="1"/>
    </xf>
    <xf numFmtId="0" fontId="5" fillId="2" borderId="0" xfId="0" applyFont="1" applyFill="1"/>
    <xf numFmtId="0" fontId="5" fillId="0" borderId="0" xfId="0" applyFont="1"/>
    <xf numFmtId="0" fontId="3" fillId="2" borderId="1" xfId="0" applyFont="1" applyFill="1" applyBorder="1" applyAlignment="1">
      <alignment horizontal="center" wrapText="1"/>
    </xf>
    <xf numFmtId="0" fontId="10" fillId="0" borderId="0" xfId="0" applyFont="1" applyBorder="1"/>
    <xf numFmtId="4" fontId="10" fillId="0" borderId="0" xfId="0" applyNumberFormat="1" applyFont="1" applyBorder="1"/>
    <xf numFmtId="2" fontId="10" fillId="0" borderId="0" xfId="0" applyNumberFormat="1" applyFont="1" applyBorder="1"/>
    <xf numFmtId="0" fontId="11" fillId="0" borderId="0" xfId="0" applyFont="1" applyBorder="1"/>
    <xf numFmtId="4" fontId="12" fillId="0" borderId="0" xfId="0" applyNumberFormat="1" applyFont="1" applyBorder="1" applyAlignment="1">
      <alignment horizontal="center" wrapText="1"/>
    </xf>
    <xf numFmtId="0" fontId="13" fillId="0" borderId="0" xfId="0" applyFont="1" applyBorder="1"/>
    <xf numFmtId="4" fontId="11" fillId="0" borderId="0" xfId="0" applyNumberFormat="1" applyFont="1" applyBorder="1"/>
    <xf numFmtId="4" fontId="13" fillId="0" borderId="0" xfId="0" applyNumberFormat="1" applyFont="1" applyBorder="1"/>
    <xf numFmtId="0" fontId="0" fillId="0" borderId="0" xfId="0" applyFont="1"/>
    <xf numFmtId="0" fontId="1" fillId="0" borderId="0" xfId="23" applyFont="1"/>
    <xf numFmtId="0" fontId="1" fillId="0" borderId="0" xfId="23" applyFont="1" applyAlignment="1">
      <alignment horizontal="center"/>
    </xf>
    <xf numFmtId="0" fontId="0" fillId="0" borderId="0" xfId="0" applyAlignment="1"/>
    <xf numFmtId="0" fontId="14" fillId="0" borderId="0" xfId="0" applyFont="1"/>
    <xf numFmtId="2" fontId="14" fillId="0" borderId="0" xfId="0" applyNumberFormat="1" applyFont="1"/>
    <xf numFmtId="2" fontId="9" fillId="0" borderId="1" xfId="0" applyNumberFormat="1" applyFont="1" applyBorder="1" applyAlignment="1">
      <alignment horizontal="right"/>
    </xf>
    <xf numFmtId="2" fontId="7" fillId="0" borderId="1" xfId="0" applyNumberFormat="1" applyFont="1" applyBorder="1" applyAlignment="1">
      <alignment horizontal="right"/>
    </xf>
    <xf numFmtId="2" fontId="9" fillId="2" borderId="1" xfId="0" applyNumberFormat="1" applyFont="1" applyFill="1" applyBorder="1" applyAlignment="1">
      <alignment horizontal="right"/>
    </xf>
    <xf numFmtId="2" fontId="7" fillId="2" borderId="1" xfId="0" applyNumberFormat="1" applyFont="1" applyFill="1" applyBorder="1" applyAlignment="1">
      <alignment horizontal="right"/>
    </xf>
    <xf numFmtId="0" fontId="9" fillId="0" borderId="1" xfId="0" applyFont="1" applyBorder="1" applyAlignment="1">
      <alignment horizontal="left"/>
    </xf>
    <xf numFmtId="0" fontId="9" fillId="0" borderId="1" xfId="0" applyFont="1" applyBorder="1" applyAlignment="1">
      <alignment horizontal="justify" wrapText="1"/>
    </xf>
    <xf numFmtId="0" fontId="7" fillId="0" borderId="1" xfId="0" applyFont="1" applyBorder="1" applyAlignment="1">
      <alignment horizontal="left"/>
    </xf>
    <xf numFmtId="0" fontId="7" fillId="0" borderId="1" xfId="0" applyFont="1" applyBorder="1" applyAlignment="1">
      <alignment horizontal="justify" wrapText="1"/>
    </xf>
    <xf numFmtId="0" fontId="9" fillId="0" borderId="1" xfId="1" applyFont="1" applyBorder="1"/>
    <xf numFmtId="0" fontId="9" fillId="0" borderId="1" xfId="1" applyFont="1" applyBorder="1" applyAlignment="1">
      <alignment wrapText="1"/>
    </xf>
    <xf numFmtId="0" fontId="7" fillId="0" borderId="1" xfId="1" applyFont="1" applyBorder="1"/>
    <xf numFmtId="0" fontId="7" fillId="0" borderId="1" xfId="1" applyFont="1" applyBorder="1" applyAlignment="1">
      <alignment wrapText="1"/>
    </xf>
    <xf numFmtId="2" fontId="3" fillId="2" borderId="1" xfId="0" applyNumberFormat="1" applyFont="1" applyFill="1" applyBorder="1" applyAlignment="1">
      <alignment horizontal="right"/>
    </xf>
    <xf numFmtId="0" fontId="9" fillId="0" borderId="1" xfId="0" applyFont="1" applyBorder="1"/>
    <xf numFmtId="0" fontId="9" fillId="0" borderId="1" xfId="0" applyFont="1" applyBorder="1" applyAlignment="1">
      <alignment horizontal="justify"/>
    </xf>
    <xf numFmtId="0" fontId="7" fillId="0" borderId="1" xfId="0" applyFont="1" applyBorder="1"/>
    <xf numFmtId="0" fontId="7" fillId="0" borderId="1" xfId="0" applyFont="1" applyBorder="1" applyAlignment="1">
      <alignment horizontal="justify"/>
    </xf>
    <xf numFmtId="0" fontId="7" fillId="0" borderId="1" xfId="0" applyFont="1" applyFill="1" applyBorder="1" applyAlignment="1">
      <alignment horizontal="justify"/>
    </xf>
    <xf numFmtId="0" fontId="9" fillId="2" borderId="1" xfId="0" applyFont="1" applyFill="1" applyBorder="1"/>
    <xf numFmtId="0" fontId="9" fillId="2" borderId="1" xfId="0" applyFont="1" applyFill="1" applyBorder="1" applyAlignment="1">
      <alignment horizontal="justify"/>
    </xf>
    <xf numFmtId="0" fontId="7" fillId="2" borderId="1" xfId="0" applyFont="1" applyFill="1" applyBorder="1"/>
    <xf numFmtId="0" fontId="7" fillId="2" borderId="1" xfId="0" applyFont="1" applyFill="1" applyBorder="1" applyAlignment="1">
      <alignment horizontal="justify"/>
    </xf>
    <xf numFmtId="0" fontId="9" fillId="2" borderId="1" xfId="0" applyFont="1" applyFill="1" applyBorder="1" applyAlignment="1">
      <alignment horizontal="justify" wrapText="1"/>
    </xf>
    <xf numFmtId="0" fontId="7" fillId="2" borderId="1" xfId="0" applyFont="1" applyFill="1" applyBorder="1" applyAlignment="1">
      <alignment horizontal="justify" wrapText="1"/>
    </xf>
    <xf numFmtId="0" fontId="3" fillId="0" borderId="1" xfId="0" applyFont="1" applyBorder="1" applyAlignment="1">
      <alignment horizontal="center" vertical="top"/>
    </xf>
    <xf numFmtId="2" fontId="18" fillId="0" borderId="1" xfId="0" applyNumberFormat="1" applyFont="1" applyBorder="1" applyAlignment="1">
      <alignment horizontal="right"/>
    </xf>
    <xf numFmtId="2" fontId="19" fillId="0" borderId="1" xfId="0" applyNumberFormat="1" applyFont="1" applyBorder="1" applyAlignment="1">
      <alignment horizontal="right"/>
    </xf>
    <xf numFmtId="0" fontId="3" fillId="2" borderId="1" xfId="0" applyFont="1" applyFill="1" applyBorder="1" applyAlignment="1">
      <alignment horizontal="left" wrapText="1"/>
    </xf>
    <xf numFmtId="0" fontId="3" fillId="0" borderId="2" xfId="1" applyFont="1" applyBorder="1" applyAlignment="1">
      <alignment horizontal="center" vertical="top" wrapText="1"/>
    </xf>
    <xf numFmtId="0" fontId="3" fillId="0" borderId="2" xfId="1" applyFont="1" applyBorder="1" applyAlignment="1">
      <alignment horizontal="center" vertical="top"/>
    </xf>
    <xf numFmtId="0" fontId="3" fillId="0" borderId="1" xfId="15" applyFont="1" applyBorder="1" applyAlignment="1">
      <alignment horizontal="center" vertical="top" wrapText="1"/>
    </xf>
    <xf numFmtId="4" fontId="3" fillId="0" borderId="1" xfId="0" applyNumberFormat="1" applyFont="1" applyBorder="1" applyAlignment="1">
      <alignment horizontal="right"/>
    </xf>
    <xf numFmtId="4" fontId="1" fillId="0" borderId="1" xfId="0" applyNumberFormat="1" applyFont="1" applyBorder="1" applyAlignment="1">
      <alignment horizontal="right"/>
    </xf>
    <xf numFmtId="4" fontId="9" fillId="0" borderId="1" xfId="1" applyNumberFormat="1" applyFont="1" applyBorder="1" applyAlignment="1">
      <alignment horizontal="right"/>
    </xf>
    <xf numFmtId="4" fontId="7" fillId="0" borderId="1" xfId="1" applyNumberFormat="1" applyFont="1" applyBorder="1" applyAlignment="1">
      <alignment horizontal="right"/>
    </xf>
    <xf numFmtId="4" fontId="3" fillId="2" borderId="1" xfId="0" applyNumberFormat="1" applyFont="1" applyFill="1" applyBorder="1" applyAlignment="1">
      <alignment horizontal="right"/>
    </xf>
    <xf numFmtId="4" fontId="1" fillId="2" borderId="1" xfId="0" applyNumberFormat="1" applyFont="1" applyFill="1" applyBorder="1" applyAlignment="1">
      <alignment horizontal="right"/>
    </xf>
    <xf numFmtId="0" fontId="3" fillId="0" borderId="1" xfId="0" applyNumberFormat="1" applyFont="1" applyBorder="1" applyAlignment="1">
      <alignment horizontal="justify" wrapText="1"/>
    </xf>
    <xf numFmtId="4" fontId="9" fillId="0" borderId="1" xfId="0" applyNumberFormat="1" applyFont="1" applyBorder="1" applyAlignment="1">
      <alignment horizontal="right"/>
    </xf>
    <xf numFmtId="4" fontId="7" fillId="0" borderId="1" xfId="0" applyNumberFormat="1" applyFont="1" applyBorder="1" applyAlignment="1">
      <alignment horizontal="right"/>
    </xf>
    <xf numFmtId="4" fontId="9" fillId="2" borderId="1" xfId="0" applyNumberFormat="1" applyFont="1" applyFill="1" applyBorder="1" applyAlignment="1">
      <alignment horizontal="right"/>
    </xf>
    <xf numFmtId="4" fontId="7" fillId="2" borderId="1" xfId="0" applyNumberFormat="1" applyFont="1" applyFill="1" applyBorder="1" applyAlignment="1">
      <alignment horizontal="right"/>
    </xf>
    <xf numFmtId="0" fontId="9" fillId="2" borderId="1" xfId="0" applyNumberFormat="1" applyFont="1" applyFill="1" applyBorder="1" applyAlignment="1">
      <alignment horizontal="justify" wrapText="1"/>
    </xf>
    <xf numFmtId="0" fontId="7" fillId="2" borderId="1" xfId="0" applyNumberFormat="1" applyFont="1" applyFill="1" applyBorder="1" applyAlignment="1">
      <alignment horizontal="justify" wrapText="1"/>
    </xf>
    <xf numFmtId="0" fontId="1" fillId="0" borderId="0" xfId="1" applyFont="1" applyAlignment="1">
      <alignment horizontal="right"/>
    </xf>
    <xf numFmtId="0" fontId="1" fillId="0" borderId="0" xfId="23" applyFont="1" applyAlignment="1">
      <alignment horizontal="right"/>
    </xf>
    <xf numFmtId="0" fontId="3" fillId="0" borderId="1" xfId="23" applyFont="1" applyBorder="1"/>
    <xf numFmtId="0" fontId="3" fillId="0" borderId="1" xfId="23" applyFont="1" applyBorder="1" applyAlignment="1">
      <alignment horizontal="justify" wrapText="1"/>
    </xf>
    <xf numFmtId="2" fontId="3" fillId="0" borderId="1" xfId="23" applyNumberFormat="1" applyFont="1" applyBorder="1" applyAlignment="1">
      <alignment horizontal="right"/>
    </xf>
    <xf numFmtId="0" fontId="3" fillId="0" borderId="1" xfId="23" applyFont="1" applyBorder="1" applyAlignment="1">
      <alignment horizontal="justify"/>
    </xf>
    <xf numFmtId="0" fontId="1" fillId="0" borderId="1" xfId="23" applyFont="1" applyBorder="1"/>
    <xf numFmtId="0" fontId="1" fillId="0" borderId="1" xfId="23" applyFont="1" applyBorder="1" applyAlignment="1">
      <alignment horizontal="justify" wrapText="1"/>
    </xf>
    <xf numFmtId="2" fontId="1" fillId="0" borderId="1" xfId="23" applyNumberFormat="1" applyFont="1" applyBorder="1" applyAlignment="1">
      <alignment horizontal="right"/>
    </xf>
    <xf numFmtId="0" fontId="5" fillId="0" borderId="0" xfId="23" applyFont="1"/>
    <xf numFmtId="0" fontId="3" fillId="0" borderId="2" xfId="23" applyFont="1" applyBorder="1" applyAlignment="1">
      <alignment horizontal="center" vertical="top"/>
    </xf>
    <xf numFmtId="0" fontId="3" fillId="0" borderId="2" xfId="23" applyFont="1" applyBorder="1" applyAlignment="1">
      <alignment horizontal="center" vertical="center"/>
    </xf>
    <xf numFmtId="0" fontId="3" fillId="0" borderId="4" xfId="23" applyFont="1" applyBorder="1" applyAlignment="1">
      <alignment horizontal="center" vertical="top"/>
    </xf>
    <xf numFmtId="0" fontId="3" fillId="0" borderId="4" xfId="23" applyFont="1" applyBorder="1" applyAlignment="1">
      <alignment horizontal="center" vertical="center"/>
    </xf>
    <xf numFmtId="0" fontId="1" fillId="0" borderId="1" xfId="23" applyFont="1" applyBorder="1" applyAlignment="1">
      <alignment horizontal="center" vertical="top"/>
    </xf>
    <xf numFmtId="0" fontId="3" fillId="0" borderId="1" xfId="23" applyFont="1" applyBorder="1" applyAlignment="1">
      <alignment wrapText="1"/>
    </xf>
    <xf numFmtId="0" fontId="5" fillId="0" borderId="0" xfId="0" applyFont="1" applyAlignment="1"/>
    <xf numFmtId="4" fontId="0" fillId="0" borderId="0" xfId="0" applyNumberFormat="1"/>
    <xf numFmtId="0" fontId="9" fillId="0" borderId="1" xfId="26" applyFont="1" applyFill="1" applyBorder="1"/>
    <xf numFmtId="0" fontId="9" fillId="0" borderId="1" xfId="26" applyFont="1" applyFill="1" applyBorder="1" applyAlignment="1">
      <alignment horizontal="justify"/>
    </xf>
    <xf numFmtId="2" fontId="9" fillId="0" borderId="1" xfId="23" applyNumberFormat="1" applyFont="1" applyFill="1" applyBorder="1" applyAlignment="1">
      <alignment horizontal="right"/>
    </xf>
    <xf numFmtId="0" fontId="8" fillId="0" borderId="0" xfId="23" applyFont="1"/>
    <xf numFmtId="0" fontId="7" fillId="0" borderId="1" xfId="26" applyFont="1" applyFill="1" applyBorder="1"/>
    <xf numFmtId="0" fontId="7" fillId="0" borderId="1" xfId="26" applyFont="1" applyFill="1" applyBorder="1" applyAlignment="1">
      <alignment horizontal="justify"/>
    </xf>
    <xf numFmtId="2" fontId="7" fillId="0" borderId="1" xfId="23" applyNumberFormat="1" applyFont="1" applyFill="1" applyBorder="1" applyAlignment="1">
      <alignment horizontal="right"/>
    </xf>
    <xf numFmtId="0" fontId="7" fillId="2" borderId="1" xfId="23" applyFont="1" applyFill="1" applyBorder="1"/>
    <xf numFmtId="2" fontId="7" fillId="2" borderId="1" xfId="23" applyNumberFormat="1" applyFont="1" applyFill="1" applyBorder="1" applyAlignment="1">
      <alignment horizontal="right"/>
    </xf>
    <xf numFmtId="2" fontId="8" fillId="0" borderId="0" xfId="23" applyNumberFormat="1" applyFont="1"/>
    <xf numFmtId="0" fontId="7" fillId="2" borderId="1" xfId="23" applyFont="1" applyFill="1" applyBorder="1" applyAlignment="1">
      <alignment horizontal="justify"/>
    </xf>
    <xf numFmtId="0" fontId="7" fillId="2" borderId="1" xfId="23" applyFont="1" applyFill="1" applyBorder="1" applyAlignment="1">
      <alignment horizontal="justify" vertical="justify" wrapText="1"/>
    </xf>
    <xf numFmtId="0" fontId="7" fillId="0" borderId="1" xfId="23" applyFont="1" applyBorder="1" applyAlignment="1">
      <alignment horizontal="right"/>
    </xf>
    <xf numFmtId="0" fontId="7" fillId="3" borderId="1" xfId="23" applyFont="1" applyFill="1" applyBorder="1"/>
    <xf numFmtId="0" fontId="7" fillId="3" borderId="1" xfId="23" applyFont="1" applyFill="1" applyBorder="1" applyAlignment="1">
      <alignment horizontal="justify"/>
    </xf>
    <xf numFmtId="2" fontId="7" fillId="3" borderId="1" xfId="23" applyNumberFormat="1" applyFont="1" applyFill="1" applyBorder="1" applyAlignment="1">
      <alignment horizontal="right"/>
    </xf>
    <xf numFmtId="0" fontId="7" fillId="2" borderId="1" xfId="1" applyFont="1" applyFill="1" applyBorder="1" applyAlignment="1">
      <alignment horizontal="justify" wrapText="1"/>
    </xf>
    <xf numFmtId="0" fontId="7" fillId="0" borderId="1" xfId="22" applyNumberFormat="1" applyFont="1" applyFill="1" applyBorder="1" applyAlignment="1">
      <alignment horizontal="justify"/>
    </xf>
    <xf numFmtId="0" fontId="7" fillId="2" borderId="1" xfId="23" applyFont="1" applyFill="1" applyBorder="1" applyAlignment="1">
      <alignment horizontal="justify" wrapText="1"/>
    </xf>
    <xf numFmtId="0" fontId="9" fillId="2" borderId="1" xfId="1" applyFont="1" applyFill="1" applyBorder="1" applyAlignment="1">
      <alignment horizontal="left"/>
    </xf>
    <xf numFmtId="0" fontId="9" fillId="2" borderId="1" xfId="1" applyFont="1" applyFill="1" applyBorder="1" applyAlignment="1">
      <alignment horizontal="justify"/>
    </xf>
    <xf numFmtId="2" fontId="9" fillId="2" borderId="1" xfId="22" applyNumberFormat="1" applyFont="1" applyFill="1" applyBorder="1" applyAlignment="1">
      <alignment horizontal="right"/>
    </xf>
    <xf numFmtId="0" fontId="9" fillId="2" borderId="1" xfId="1" applyNumberFormat="1" applyFont="1" applyFill="1" applyBorder="1" applyAlignment="1">
      <alignment horizontal="justify"/>
    </xf>
    <xf numFmtId="2" fontId="7" fillId="2" borderId="1" xfId="22" applyNumberFormat="1" applyFont="1" applyFill="1" applyBorder="1" applyAlignment="1">
      <alignment horizontal="right"/>
    </xf>
    <xf numFmtId="0" fontId="7" fillId="2" borderId="1" xfId="1" applyFont="1" applyFill="1" applyBorder="1" applyAlignment="1">
      <alignment horizontal="left"/>
    </xf>
    <xf numFmtId="0" fontId="7" fillId="2" borderId="1" xfId="1" applyFont="1" applyFill="1" applyBorder="1" applyAlignment="1">
      <alignment horizontal="justify"/>
    </xf>
    <xf numFmtId="0" fontId="1" fillId="0" borderId="1" xfId="0" applyFont="1" applyBorder="1" applyAlignment="1">
      <alignment wrapText="1"/>
    </xf>
    <xf numFmtId="2" fontId="9" fillId="0" borderId="1" xfId="1" applyNumberFormat="1" applyFont="1" applyBorder="1" applyAlignment="1">
      <alignment horizontal="right"/>
    </xf>
    <xf numFmtId="2" fontId="7" fillId="0" borderId="1" xfId="1" applyNumberFormat="1" applyFont="1" applyBorder="1" applyAlignment="1">
      <alignment horizontal="right"/>
    </xf>
    <xf numFmtId="0" fontId="3" fillId="0" borderId="1" xfId="22" applyFont="1" applyBorder="1"/>
    <xf numFmtId="0" fontId="3" fillId="0" borderId="1" xfId="22" applyFont="1" applyBorder="1" applyAlignment="1">
      <alignment horizontal="justify" wrapText="1"/>
    </xf>
    <xf numFmtId="0" fontId="1" fillId="0" borderId="1" xfId="0" applyFont="1" applyBorder="1" applyAlignment="1">
      <alignment horizontal="left"/>
    </xf>
    <xf numFmtId="0" fontId="1" fillId="2" borderId="1" xfId="0" applyFont="1" applyFill="1" applyBorder="1" applyAlignment="1">
      <alignment horizontal="justify"/>
    </xf>
    <xf numFmtId="0" fontId="22" fillId="0" borderId="0" xfId="1" applyFont="1"/>
    <xf numFmtId="0" fontId="1" fillId="0" borderId="1" xfId="1" applyFont="1" applyBorder="1" applyAlignment="1">
      <alignment horizontal="justify" wrapText="1"/>
    </xf>
    <xf numFmtId="0" fontId="22" fillId="0" borderId="0" xfId="1" applyFont="1" applyAlignment="1">
      <alignment vertical="center"/>
    </xf>
    <xf numFmtId="0" fontId="1" fillId="0" borderId="1" xfId="22" applyNumberFormat="1" applyFont="1" applyFill="1" applyBorder="1" applyAlignment="1">
      <alignment horizontal="justify"/>
    </xf>
    <xf numFmtId="0" fontId="1" fillId="2" borderId="1" xfId="23" applyFont="1" applyFill="1" applyBorder="1" applyAlignment="1">
      <alignment horizontal="justify"/>
    </xf>
    <xf numFmtId="4" fontId="1" fillId="2" borderId="1" xfId="32" applyNumberFormat="1" applyFont="1" applyFill="1" applyBorder="1" applyAlignment="1">
      <alignment horizontal="center"/>
    </xf>
    <xf numFmtId="3" fontId="1" fillId="2" borderId="1" xfId="32" applyNumberFormat="1" applyFont="1" applyFill="1" applyBorder="1" applyAlignment="1">
      <alignment horizontal="center"/>
    </xf>
    <xf numFmtId="0" fontId="1" fillId="0" borderId="1" xfId="22" applyFont="1" applyBorder="1" applyAlignment="1">
      <alignment horizontal="justify" wrapText="1"/>
    </xf>
    <xf numFmtId="0" fontId="1" fillId="0" borderId="1" xfId="23" applyFont="1" applyFill="1" applyBorder="1" applyAlignment="1">
      <alignment horizontal="justify"/>
    </xf>
    <xf numFmtId="0" fontId="1" fillId="0" borderId="1" xfId="1" applyFont="1" applyFill="1" applyBorder="1" applyAlignment="1">
      <alignment horizontal="justify" wrapText="1"/>
    </xf>
    <xf numFmtId="0" fontId="1" fillId="2" borderId="1" xfId="23" applyFont="1" applyFill="1" applyBorder="1" applyAlignment="1">
      <alignment horizontal="justify" wrapText="1"/>
    </xf>
    <xf numFmtId="0" fontId="1" fillId="2" borderId="1" xfId="1" applyNumberFormat="1" applyFont="1" applyFill="1" applyBorder="1" applyAlignment="1">
      <alignment horizontal="justify" wrapText="1"/>
    </xf>
    <xf numFmtId="0" fontId="1" fillId="2" borderId="1" xfId="1" applyFont="1" applyFill="1" applyBorder="1" applyAlignment="1">
      <alignment horizontal="justify"/>
    </xf>
    <xf numFmtId="0" fontId="22" fillId="0" borderId="0" xfId="1" applyFont="1" applyAlignment="1">
      <alignment vertical="top"/>
    </xf>
    <xf numFmtId="0" fontId="1" fillId="2" borderId="10" xfId="10" applyFont="1" applyFill="1" applyBorder="1" applyAlignment="1">
      <alignment horizontal="center"/>
    </xf>
    <xf numFmtId="0" fontId="3" fillId="0" borderId="11" xfId="1" applyFont="1" applyBorder="1" applyAlignment="1">
      <alignment horizontal="justify"/>
    </xf>
    <xf numFmtId="0" fontId="3" fillId="2" borderId="1" xfId="23" applyFont="1" applyFill="1" applyBorder="1" applyAlignment="1">
      <alignment wrapText="1"/>
    </xf>
    <xf numFmtId="0" fontId="23" fillId="2" borderId="1" xfId="23" applyNumberFormat="1" applyFont="1" applyFill="1" applyBorder="1" applyAlignment="1">
      <alignment horizontal="justify" wrapText="1"/>
    </xf>
    <xf numFmtId="2" fontId="3" fillId="2" borderId="1" xfId="23" applyNumberFormat="1" applyFont="1" applyFill="1" applyBorder="1" applyAlignment="1">
      <alignment horizontal="right"/>
    </xf>
    <xf numFmtId="0" fontId="1" fillId="2" borderId="1" xfId="23" applyFont="1" applyFill="1" applyBorder="1"/>
    <xf numFmtId="0" fontId="12" fillId="2" borderId="1" xfId="23" applyFont="1" applyFill="1" applyBorder="1" applyAlignment="1">
      <alignment horizontal="justify"/>
    </xf>
    <xf numFmtId="2" fontId="1" fillId="2" borderId="1" xfId="23" applyNumberFormat="1" applyFont="1" applyFill="1" applyBorder="1" applyAlignment="1">
      <alignment horizontal="right"/>
    </xf>
    <xf numFmtId="0" fontId="3" fillId="2" borderId="1" xfId="23" applyFont="1" applyFill="1" applyBorder="1"/>
    <xf numFmtId="0" fontId="23" fillId="2" borderId="1" xfId="23" applyNumberFormat="1" applyFont="1" applyFill="1" applyBorder="1" applyAlignment="1">
      <alignment horizontal="justify"/>
    </xf>
    <xf numFmtId="0" fontId="1" fillId="2" borderId="1" xfId="23" applyFont="1" applyFill="1" applyBorder="1" applyAlignment="1">
      <alignment wrapText="1"/>
    </xf>
    <xf numFmtId="0" fontId="12" fillId="2" borderId="1" xfId="23" applyNumberFormat="1" applyFont="1" applyFill="1" applyBorder="1" applyAlignment="1">
      <alignment horizontal="justify"/>
    </xf>
    <xf numFmtId="0" fontId="3" fillId="2" borderId="1" xfId="23" applyFont="1" applyFill="1" applyBorder="1" applyAlignment="1">
      <alignment horizontal="justify"/>
    </xf>
    <xf numFmtId="0" fontId="3" fillId="2" borderId="1" xfId="23" applyFont="1" applyFill="1" applyBorder="1" applyAlignment="1">
      <alignment horizontal="justify" wrapText="1"/>
    </xf>
    <xf numFmtId="0" fontId="1" fillId="0" borderId="1" xfId="23" applyFont="1" applyFill="1" applyBorder="1"/>
    <xf numFmtId="2" fontId="1" fillId="0" borderId="1" xfId="23" applyNumberFormat="1" applyFont="1" applyFill="1" applyBorder="1" applyAlignment="1">
      <alignment horizontal="right"/>
    </xf>
    <xf numFmtId="0" fontId="3" fillId="0" borderId="1" xfId="1" applyFont="1" applyBorder="1" applyAlignment="1">
      <alignment horizontal="justify" wrapText="1"/>
    </xf>
    <xf numFmtId="0" fontId="3" fillId="0" borderId="1" xfId="22" applyFont="1" applyBorder="1" applyAlignment="1">
      <alignment horizontal="justify"/>
    </xf>
    <xf numFmtId="0" fontId="1" fillId="0" borderId="1" xfId="22" applyFont="1" applyBorder="1" applyAlignment="1">
      <alignment horizontal="justify"/>
    </xf>
    <xf numFmtId="0" fontId="3" fillId="0" borderId="1" xfId="24" applyFont="1" applyFill="1" applyBorder="1"/>
    <xf numFmtId="0" fontId="3" fillId="0" borderId="1" xfId="24" applyFont="1" applyFill="1" applyBorder="1" applyAlignment="1">
      <alignment horizontal="justify"/>
    </xf>
    <xf numFmtId="0" fontId="1" fillId="0" borderId="1" xfId="24" applyFont="1" applyFill="1" applyBorder="1"/>
    <xf numFmtId="0" fontId="1" fillId="0" borderId="1" xfId="24" applyFont="1" applyFill="1" applyBorder="1" applyAlignment="1">
      <alignment horizontal="justify"/>
    </xf>
    <xf numFmtId="0" fontId="3" fillId="2" borderId="1" xfId="1" applyFont="1" applyFill="1" applyBorder="1" applyAlignment="1">
      <alignment horizontal="left"/>
    </xf>
    <xf numFmtId="0" fontId="3" fillId="2" borderId="1" xfId="1" applyFont="1" applyFill="1" applyBorder="1" applyAlignment="1">
      <alignment horizontal="justify"/>
    </xf>
    <xf numFmtId="0" fontId="3" fillId="2" borderId="1" xfId="1" applyNumberFormat="1" applyFont="1" applyFill="1" applyBorder="1" applyAlignment="1">
      <alignment horizontal="justify"/>
    </xf>
    <xf numFmtId="0" fontId="1" fillId="2" borderId="1" xfId="1" applyFont="1" applyFill="1" applyBorder="1" applyAlignment="1">
      <alignment horizontal="left"/>
    </xf>
    <xf numFmtId="0" fontId="1" fillId="0" borderId="1" xfId="23" applyFont="1" applyBorder="1" applyAlignment="1">
      <alignment horizontal="justify"/>
    </xf>
    <xf numFmtId="0" fontId="3" fillId="0" borderId="11" xfId="0" applyFont="1" applyBorder="1" applyAlignment="1">
      <alignment horizontal="justify"/>
    </xf>
    <xf numFmtId="2" fontId="3" fillId="0" borderId="1" xfId="0" applyNumberFormat="1" applyFont="1" applyFill="1" applyBorder="1" applyAlignment="1">
      <alignment horizontal="right"/>
    </xf>
    <xf numFmtId="2" fontId="1" fillId="0" borderId="1" xfId="0" applyNumberFormat="1" applyFont="1" applyFill="1" applyBorder="1" applyAlignment="1">
      <alignment horizontal="right"/>
    </xf>
    <xf numFmtId="0" fontId="1" fillId="2" borderId="11" xfId="1" applyFont="1" applyFill="1" applyBorder="1" applyAlignment="1">
      <alignment horizontal="justify" wrapText="1"/>
    </xf>
    <xf numFmtId="0" fontId="1" fillId="2" borderId="11" xfId="1" applyNumberFormat="1" applyFont="1" applyFill="1" applyBorder="1" applyAlignment="1">
      <alignment horizontal="left" wrapText="1"/>
    </xf>
    <xf numFmtId="4" fontId="3" fillId="2" borderId="1" xfId="1" applyNumberFormat="1" applyFont="1" applyFill="1" applyBorder="1" applyAlignment="1">
      <alignment horizontal="center" wrapText="1"/>
    </xf>
    <xf numFmtId="0" fontId="3" fillId="2" borderId="10" xfId="10" applyFont="1" applyFill="1" applyBorder="1" applyAlignment="1">
      <alignment horizontal="left"/>
    </xf>
    <xf numFmtId="0" fontId="1" fillId="2" borderId="12" xfId="14" applyFont="1" applyFill="1" applyBorder="1" applyAlignment="1">
      <alignment horizontal="left"/>
    </xf>
    <xf numFmtId="0" fontId="1" fillId="2" borderId="11" xfId="14" applyFont="1" applyFill="1" applyBorder="1" applyAlignment="1">
      <alignment horizontal="left"/>
    </xf>
    <xf numFmtId="4" fontId="3" fillId="0" borderId="1" xfId="1" applyNumberFormat="1" applyFont="1" applyBorder="1" applyAlignment="1">
      <alignment horizontal="center" wrapText="1"/>
    </xf>
    <xf numFmtId="4" fontId="1" fillId="2" borderId="1" xfId="1" applyNumberFormat="1" applyFont="1" applyFill="1" applyBorder="1" applyAlignment="1">
      <alignment horizontal="justify" wrapText="1"/>
    </xf>
    <xf numFmtId="4" fontId="1" fillId="2" borderId="1" xfId="0" applyNumberFormat="1" applyFont="1" applyFill="1" applyBorder="1" applyAlignment="1">
      <alignment horizontal="center" wrapText="1"/>
    </xf>
    <xf numFmtId="3" fontId="3" fillId="2" borderId="1" xfId="1" applyNumberFormat="1" applyFont="1" applyFill="1" applyBorder="1" applyAlignment="1">
      <alignment horizontal="center" wrapText="1"/>
    </xf>
    <xf numFmtId="3" fontId="3" fillId="0" borderId="1" xfId="1" applyNumberFormat="1" applyFont="1" applyBorder="1" applyAlignment="1">
      <alignment horizontal="center" wrapText="1"/>
    </xf>
    <xf numFmtId="0" fontId="22" fillId="2" borderId="1" xfId="2" applyFont="1" applyFill="1" applyBorder="1" applyAlignment="1">
      <alignment horizontal="justify"/>
    </xf>
    <xf numFmtId="4" fontId="1" fillId="2" borderId="1" xfId="1" applyNumberFormat="1" applyFont="1" applyFill="1" applyBorder="1" applyAlignment="1">
      <alignment horizontal="center" wrapText="1"/>
    </xf>
    <xf numFmtId="0" fontId="1" fillId="2" borderId="1" xfId="23" applyFont="1" applyFill="1" applyBorder="1" applyAlignment="1">
      <alignment horizontal="left"/>
    </xf>
    <xf numFmtId="4" fontId="3" fillId="0" borderId="1" xfId="23" applyNumberFormat="1" applyFont="1" applyBorder="1" applyAlignment="1">
      <alignment horizontal="right"/>
    </xf>
    <xf numFmtId="4" fontId="1" fillId="0" borderId="1" xfId="23" applyNumberFormat="1" applyFont="1" applyBorder="1" applyAlignment="1">
      <alignment horizontal="right"/>
    </xf>
    <xf numFmtId="4" fontId="3" fillId="2" borderId="1" xfId="23" applyNumberFormat="1" applyFont="1" applyFill="1" applyBorder="1" applyAlignment="1">
      <alignment horizontal="right"/>
    </xf>
    <xf numFmtId="4" fontId="1" fillId="2" borderId="1" xfId="23" applyNumberFormat="1" applyFont="1" applyFill="1" applyBorder="1" applyAlignment="1">
      <alignment horizontal="right"/>
    </xf>
    <xf numFmtId="4" fontId="1" fillId="0" borderId="1" xfId="23" applyNumberFormat="1" applyFont="1" applyFill="1" applyBorder="1" applyAlignment="1">
      <alignment horizontal="right"/>
    </xf>
    <xf numFmtId="4" fontId="3" fillId="0" borderId="1" xfId="23" applyNumberFormat="1" applyFont="1" applyFill="1" applyBorder="1" applyAlignment="1">
      <alignment horizontal="right"/>
    </xf>
    <xf numFmtId="4" fontId="3" fillId="2" borderId="1" xfId="22" applyNumberFormat="1" applyFont="1" applyFill="1" applyBorder="1" applyAlignment="1">
      <alignment horizontal="right"/>
    </xf>
    <xf numFmtId="4" fontId="1" fillId="2" borderId="1" xfId="22" applyNumberFormat="1" applyFont="1" applyFill="1" applyBorder="1" applyAlignment="1">
      <alignment horizontal="right"/>
    </xf>
    <xf numFmtId="4" fontId="3" fillId="0" borderId="1" xfId="0" applyNumberFormat="1" applyFont="1" applyFill="1" applyBorder="1" applyAlignment="1">
      <alignment horizontal="right"/>
    </xf>
    <xf numFmtId="0" fontId="1" fillId="2" borderId="10" xfId="1" applyFont="1" applyFill="1" applyBorder="1" applyAlignment="1">
      <alignment horizontal="center" wrapText="1"/>
    </xf>
    <xf numFmtId="0" fontId="1" fillId="2" borderId="1" xfId="1" applyFont="1" applyFill="1" applyBorder="1" applyAlignment="1">
      <alignment horizontal="left" wrapText="1"/>
    </xf>
    <xf numFmtId="3" fontId="1" fillId="2" borderId="1" xfId="1" applyNumberFormat="1" applyFont="1" applyFill="1" applyBorder="1" applyAlignment="1">
      <alignment horizontal="center"/>
    </xf>
    <xf numFmtId="4" fontId="19" fillId="0" borderId="1" xfId="0" applyNumberFormat="1" applyFont="1" applyFill="1" applyBorder="1" applyAlignment="1">
      <alignment horizontal="right"/>
    </xf>
    <xf numFmtId="0" fontId="1" fillId="0" borderId="0" xfId="0" applyFont="1" applyAlignment="1">
      <alignment horizontal="right"/>
    </xf>
    <xf numFmtId="0" fontId="0" fillId="0" borderId="0" xfId="0" applyAlignment="1"/>
    <xf numFmtId="0" fontId="1" fillId="2" borderId="0" xfId="1" applyFont="1" applyFill="1" applyAlignment="1">
      <alignment horizontal="right"/>
    </xf>
    <xf numFmtId="0" fontId="0" fillId="2" borderId="0" xfId="0" applyFill="1" applyAlignment="1"/>
    <xf numFmtId="0" fontId="3" fillId="0" borderId="0" xfId="0" applyFont="1" applyAlignment="1">
      <alignment horizontal="center"/>
    </xf>
    <xf numFmtId="0" fontId="3" fillId="0" borderId="0" xfId="0" applyFont="1" applyAlignment="1"/>
    <xf numFmtId="0" fontId="3" fillId="0" borderId="0" xfId="0" applyFont="1" applyAlignment="1">
      <alignment horizontal="center" vertical="center"/>
    </xf>
    <xf numFmtId="0" fontId="1" fillId="0" borderId="0" xfId="1" applyFont="1" applyAlignment="1">
      <alignment horizontal="right"/>
    </xf>
    <xf numFmtId="0" fontId="3" fillId="0" borderId="1" xfId="0" applyFont="1" applyBorder="1" applyAlignment="1">
      <alignment horizontal="center" vertical="top" wrapText="1"/>
    </xf>
    <xf numFmtId="0" fontId="17" fillId="0" borderId="1" xfId="0" applyFont="1" applyBorder="1" applyAlignment="1">
      <alignment vertical="top"/>
    </xf>
    <xf numFmtId="0" fontId="3" fillId="0" borderId="2" xfId="1" applyFont="1" applyBorder="1" applyAlignment="1">
      <alignment horizontal="center" vertical="top" wrapText="1"/>
    </xf>
    <xf numFmtId="0" fontId="3" fillId="0" borderId="4" xfId="1" applyFont="1" applyBorder="1" applyAlignment="1">
      <alignment horizontal="center" vertical="top" wrapText="1"/>
    </xf>
    <xf numFmtId="0" fontId="3" fillId="0" borderId="2" xfId="1" applyFont="1" applyBorder="1" applyAlignment="1">
      <alignment horizontal="center" vertical="top"/>
    </xf>
    <xf numFmtId="0" fontId="3" fillId="0" borderId="4" xfId="1" applyFont="1" applyBorder="1" applyAlignment="1">
      <alignment horizontal="center" vertical="top"/>
    </xf>
    <xf numFmtId="0" fontId="3" fillId="0" borderId="1" xfId="15" applyFont="1" applyBorder="1" applyAlignment="1">
      <alignment horizontal="center" vertical="top" wrapText="1"/>
    </xf>
    <xf numFmtId="0" fontId="3" fillId="0" borderId="0" xfId="23" applyFont="1" applyAlignment="1">
      <alignment horizontal="center"/>
    </xf>
    <xf numFmtId="0" fontId="1" fillId="0" borderId="0" xfId="23" applyFont="1" applyAlignment="1"/>
    <xf numFmtId="0" fontId="3" fillId="0" borderId="2" xfId="23" applyFont="1" applyBorder="1" applyAlignment="1">
      <alignment horizontal="center" vertical="top"/>
    </xf>
    <xf numFmtId="0" fontId="3" fillId="0" borderId="4" xfId="23" applyFont="1" applyBorder="1" applyAlignment="1">
      <alignment horizontal="center" vertical="top"/>
    </xf>
    <xf numFmtId="0" fontId="3" fillId="0" borderId="2" xfId="23" applyFont="1" applyBorder="1" applyAlignment="1">
      <alignment horizontal="center" vertical="top" wrapText="1"/>
    </xf>
    <xf numFmtId="0" fontId="3" fillId="0" borderId="13" xfId="23" applyFont="1" applyBorder="1" applyAlignment="1">
      <alignment horizontal="center" vertical="top" wrapText="1"/>
    </xf>
    <xf numFmtId="0" fontId="3" fillId="0" borderId="4" xfId="23" applyFont="1" applyBorder="1" applyAlignment="1">
      <alignment horizontal="center" vertical="top" wrapText="1"/>
    </xf>
    <xf numFmtId="0" fontId="3" fillId="0" borderId="13" xfId="23" applyFont="1" applyBorder="1" applyAlignment="1">
      <alignment horizontal="center" vertical="top"/>
    </xf>
    <xf numFmtId="0" fontId="3" fillId="0" borderId="7" xfId="23" applyFont="1" applyBorder="1" applyAlignment="1">
      <alignment horizontal="center" vertical="center"/>
    </xf>
    <xf numFmtId="0" fontId="3" fillId="0" borderId="9" xfId="23" applyFont="1" applyBorder="1" applyAlignment="1">
      <alignment horizontal="center" vertical="center"/>
    </xf>
    <xf numFmtId="0" fontId="3" fillId="0" borderId="5" xfId="23" applyFont="1" applyBorder="1" applyAlignment="1">
      <alignment horizontal="center" vertical="center"/>
    </xf>
    <xf numFmtId="0" fontId="3" fillId="0" borderId="3" xfId="23" applyFont="1" applyBorder="1" applyAlignment="1">
      <alignment horizontal="center" vertical="center"/>
    </xf>
    <xf numFmtId="0" fontId="3" fillId="2" borderId="10" xfId="10" applyFont="1" applyFill="1" applyBorder="1" applyAlignment="1">
      <alignment horizontal="left"/>
    </xf>
    <xf numFmtId="0" fontId="3" fillId="2" borderId="12" xfId="10" applyFont="1" applyFill="1" applyBorder="1" applyAlignment="1">
      <alignment horizontal="left"/>
    </xf>
    <xf numFmtId="0" fontId="3" fillId="2" borderId="11" xfId="10" applyFont="1" applyFill="1" applyBorder="1" applyAlignment="1">
      <alignment horizontal="left"/>
    </xf>
    <xf numFmtId="0" fontId="20" fillId="0" borderId="0" xfId="1" applyFont="1" applyAlignment="1">
      <alignment horizontal="center" vertical="top" wrapText="1"/>
    </xf>
    <xf numFmtId="0" fontId="21" fillId="0" borderId="0" xfId="1" applyFont="1" applyAlignment="1">
      <alignment horizontal="center" vertical="top" wrapText="1"/>
    </xf>
    <xf numFmtId="0" fontId="20" fillId="0" borderId="2" xfId="1" applyFont="1" applyBorder="1" applyAlignment="1">
      <alignment horizontal="center" vertical="top" wrapText="1"/>
    </xf>
    <xf numFmtId="0" fontId="20" fillId="0" borderId="4" xfId="1" applyFont="1" applyBorder="1" applyAlignment="1">
      <alignment horizontal="center" vertical="top" wrapText="1"/>
    </xf>
    <xf numFmtId="0" fontId="20" fillId="0" borderId="1" xfId="1" applyFont="1" applyBorder="1" applyAlignment="1">
      <alignment horizontal="center" vertical="top" wrapText="1"/>
    </xf>
    <xf numFmtId="0" fontId="20" fillId="0" borderId="7" xfId="1" applyFont="1" applyBorder="1" applyAlignment="1">
      <alignment horizontal="center" vertical="top" wrapText="1"/>
    </xf>
    <xf numFmtId="0" fontId="20" fillId="0" borderId="8" xfId="1" applyFont="1" applyBorder="1" applyAlignment="1">
      <alignment horizontal="center" vertical="top" wrapText="1"/>
    </xf>
    <xf numFmtId="0" fontId="20" fillId="0" borderId="9" xfId="1" applyFont="1" applyBorder="1" applyAlignment="1">
      <alignment horizontal="center" vertical="top" wrapText="1"/>
    </xf>
    <xf numFmtId="0" fontId="20" fillId="0" borderId="5" xfId="1" applyFont="1" applyBorder="1" applyAlignment="1">
      <alignment horizontal="center" vertical="top" wrapText="1"/>
    </xf>
    <xf numFmtId="0" fontId="20" fillId="0" borderId="6" xfId="1" applyFont="1" applyBorder="1" applyAlignment="1">
      <alignment horizontal="center" vertical="top" wrapText="1"/>
    </xf>
    <xf numFmtId="0" fontId="20" fillId="0" borderId="3" xfId="1" applyFont="1" applyBorder="1" applyAlignment="1">
      <alignment horizontal="center" vertical="top" wrapText="1"/>
    </xf>
  </cellXfs>
  <cellStyles count="37">
    <cellStyle name="Обычный" xfId="0" builtinId="0"/>
    <cellStyle name="Обычный 2" xfId="1"/>
    <cellStyle name="Обычный 2 3 4 2 2 2 2 2 2 2" xfId="2"/>
    <cellStyle name="Обычный 2 4" xfId="3"/>
    <cellStyle name="Обычный 2 4 2" xfId="4"/>
    <cellStyle name="Обычный 2 4 2 2" xfId="5"/>
    <cellStyle name="Обычный 2 4 2 2 5 2 2" xfId="6"/>
    <cellStyle name="Обычный 2 4 2 2 5 2 2 2" xfId="7"/>
    <cellStyle name="Обычный 2 4 2 2 5 2 2 2 2" xfId="8"/>
    <cellStyle name="Обычный 2 4 2 2 5 2 2 2 2 2" xfId="9"/>
    <cellStyle name="Обычный 2 4 2 2 5 2 2 2 2 3" xfId="10"/>
    <cellStyle name="Обычный 2 4 2 2 5 2 2 3" xfId="11"/>
    <cellStyle name="Обычный 2 4 3" xfId="12"/>
    <cellStyle name="Обычный 2 4 4" xfId="13"/>
    <cellStyle name="Обычный 2 5" xfId="14"/>
    <cellStyle name="Обычный 3" xfId="15"/>
    <cellStyle name="Обычный 3 2" xfId="16"/>
    <cellStyle name="Обычный 3 2 2" xfId="17"/>
    <cellStyle name="Обычный 3 2 3" xfId="18"/>
    <cellStyle name="Обычный 3 3" xfId="19"/>
    <cellStyle name="Обычный 4" xfId="20"/>
    <cellStyle name="Обычный 4 2" xfId="21"/>
    <cellStyle name="Обычный 5" xfId="22"/>
    <cellStyle name="Обычный 5 2" xfId="23"/>
    <cellStyle name="Обычный 6" xfId="24"/>
    <cellStyle name="Обычный 6 2" xfId="25"/>
    <cellStyle name="Обычный 6 3" xfId="26"/>
    <cellStyle name="Обычный 7" xfId="27"/>
    <cellStyle name="Обычный 7 2" xfId="28"/>
    <cellStyle name="Обычный 8" xfId="29"/>
    <cellStyle name="Обычный 8 2" xfId="30"/>
    <cellStyle name="Обычный 8 2 2" xfId="31"/>
    <cellStyle name="Обычный 8 2 3" xfId="32"/>
    <cellStyle name="Финансовый 2" xfId="33"/>
    <cellStyle name="Финансовый 2 2" xfId="34"/>
    <cellStyle name="Финансовый 3" xfId="35"/>
    <cellStyle name="Финансовый 3 2" xfId="3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theme="0"/>
    <pageSetUpPr fitToPage="1"/>
  </sheetPr>
  <dimension ref="A1:F35"/>
  <sheetViews>
    <sheetView workbookViewId="0">
      <selection activeCell="B9" sqref="B9:C9"/>
    </sheetView>
  </sheetViews>
  <sheetFormatPr defaultRowHeight="15"/>
  <cols>
    <col min="1" max="1" width="28.140625" style="2" customWidth="1"/>
    <col min="2" max="2" width="44.7109375" style="2" customWidth="1"/>
    <col min="3" max="3" width="17.85546875" style="2" customWidth="1"/>
    <col min="4" max="16384" width="9.140625" style="2"/>
  </cols>
  <sheetData>
    <row r="1" spans="1:5" ht="15.75">
      <c r="A1" s="4"/>
      <c r="B1" s="212" t="s">
        <v>0</v>
      </c>
      <c r="C1" s="212"/>
    </row>
    <row r="2" spans="1:5" ht="15.75">
      <c r="A2" s="212" t="s">
        <v>1</v>
      </c>
      <c r="B2" s="213"/>
      <c r="C2" s="213"/>
      <c r="D2" s="42"/>
    </row>
    <row r="3" spans="1:5" ht="15.75">
      <c r="A3" s="212" t="s">
        <v>2</v>
      </c>
      <c r="B3" s="213"/>
      <c r="C3" s="213"/>
      <c r="D3" s="42"/>
    </row>
    <row r="4" spans="1:5" ht="15.75">
      <c r="A4" s="212" t="s">
        <v>3</v>
      </c>
      <c r="B4" s="213"/>
      <c r="C4" s="213"/>
      <c r="D4" s="42"/>
    </row>
    <row r="5" spans="1:5" ht="15.75">
      <c r="A5" s="212" t="s">
        <v>4</v>
      </c>
      <c r="B5" s="213"/>
      <c r="C5" s="213"/>
      <c r="D5" s="42"/>
    </row>
    <row r="6" spans="1:5" ht="15.75">
      <c r="A6" s="212" t="s">
        <v>5</v>
      </c>
      <c r="B6" s="213"/>
      <c r="C6" s="213"/>
      <c r="D6" s="42"/>
    </row>
    <row r="7" spans="1:5" ht="15.75">
      <c r="A7" s="214" t="s">
        <v>222</v>
      </c>
      <c r="B7" s="215"/>
      <c r="C7" s="215"/>
    </row>
    <row r="8" spans="1:5" ht="15.75">
      <c r="A8" s="42"/>
      <c r="B8" s="89"/>
      <c r="C8" s="89" t="s">
        <v>220</v>
      </c>
    </row>
    <row r="9" spans="1:5" ht="15.75">
      <c r="A9" s="42"/>
      <c r="B9" s="219" t="s">
        <v>244</v>
      </c>
      <c r="C9" s="219"/>
    </row>
    <row r="10" spans="1:5" ht="15.75">
      <c r="A10" s="1"/>
      <c r="B10" s="4"/>
      <c r="C10" s="4"/>
    </row>
    <row r="11" spans="1:5" ht="15.75">
      <c r="A11" s="1"/>
      <c r="B11" s="4"/>
      <c r="C11" s="4"/>
    </row>
    <row r="12" spans="1:5" ht="15.75">
      <c r="A12" s="1"/>
      <c r="B12" s="4"/>
      <c r="C12" s="4"/>
    </row>
    <row r="13" spans="1:5" ht="15.75">
      <c r="A13" s="1"/>
      <c r="B13" s="212"/>
      <c r="C13" s="212"/>
    </row>
    <row r="14" spans="1:5" ht="15.75">
      <c r="A14" s="1"/>
      <c r="B14" s="1"/>
      <c r="C14" s="1"/>
    </row>
    <row r="15" spans="1:5" ht="15.75">
      <c r="A15" s="216" t="s">
        <v>6</v>
      </c>
      <c r="B15" s="217"/>
      <c r="C15" s="217"/>
    </row>
    <row r="16" spans="1:5" ht="15.75">
      <c r="A16" s="218" t="s">
        <v>7</v>
      </c>
      <c r="B16" s="218"/>
      <c r="C16" s="218"/>
      <c r="D16" s="3"/>
      <c r="E16" s="3"/>
    </row>
    <row r="17" spans="1:6" ht="15.75">
      <c r="A17" s="218" t="s">
        <v>8</v>
      </c>
      <c r="B17" s="218"/>
      <c r="C17" s="218"/>
      <c r="D17" s="3"/>
      <c r="E17" s="3"/>
    </row>
    <row r="18" spans="1:6" ht="15.75">
      <c r="A18" s="216" t="s">
        <v>214</v>
      </c>
      <c r="B18" s="216"/>
      <c r="C18" s="216"/>
      <c r="D18" s="3"/>
      <c r="E18" s="3"/>
    </row>
    <row r="19" spans="1:6" ht="15.75">
      <c r="A19" s="1"/>
      <c r="B19" s="1"/>
      <c r="C19" s="1"/>
    </row>
    <row r="20" spans="1:6" ht="15.75">
      <c r="A20" s="1"/>
      <c r="B20" s="1"/>
      <c r="C20" s="1"/>
    </row>
    <row r="21" spans="1:6" ht="15.75">
      <c r="A21" s="1"/>
      <c r="B21" s="1"/>
      <c r="C21" s="1"/>
    </row>
    <row r="22" spans="1:6" ht="15.75">
      <c r="A22" s="1"/>
      <c r="B22" s="1"/>
      <c r="C22" s="4"/>
    </row>
    <row r="23" spans="1:6" ht="36" customHeight="1">
      <c r="A23" s="11" t="s">
        <v>21</v>
      </c>
      <c r="B23" s="11" t="s">
        <v>22</v>
      </c>
      <c r="C23" s="11" t="s">
        <v>23</v>
      </c>
    </row>
    <row r="24" spans="1:6" ht="15.75">
      <c r="A24" s="10">
        <v>1</v>
      </c>
      <c r="B24" s="10">
        <v>2</v>
      </c>
      <c r="C24" s="10">
        <v>3</v>
      </c>
    </row>
    <row r="25" spans="1:6" ht="31.5">
      <c r="A25" s="5" t="s">
        <v>9</v>
      </c>
      <c r="B25" s="6" t="s">
        <v>10</v>
      </c>
      <c r="C25" s="76">
        <f>SUM(C26)</f>
        <v>4491.1100000000006</v>
      </c>
    </row>
    <row r="26" spans="1:6" ht="31.5">
      <c r="A26" s="7" t="s">
        <v>11</v>
      </c>
      <c r="B26" s="8" t="s">
        <v>12</v>
      </c>
      <c r="C26" s="77">
        <f>SUM(C29+C27)</f>
        <v>4491.1100000000006</v>
      </c>
    </row>
    <row r="27" spans="1:6" ht="31.5" customHeight="1">
      <c r="A27" s="5" t="s">
        <v>13</v>
      </c>
      <c r="B27" s="6" t="s">
        <v>14</v>
      </c>
      <c r="C27" s="76">
        <f>SUM(C28)</f>
        <v>-45724.9</v>
      </c>
    </row>
    <row r="28" spans="1:6" ht="33.75" customHeight="1">
      <c r="A28" s="7" t="s">
        <v>15</v>
      </c>
      <c r="B28" s="8" t="s">
        <v>16</v>
      </c>
      <c r="C28" s="81">
        <f ca="1">-'Прил3 доходы'!C73</f>
        <v>-45724.9</v>
      </c>
    </row>
    <row r="29" spans="1:6" ht="36" customHeight="1">
      <c r="A29" s="5" t="s">
        <v>17</v>
      </c>
      <c r="B29" s="6" t="s">
        <v>18</v>
      </c>
      <c r="C29" s="207">
        <f>C30</f>
        <v>50216.01</v>
      </c>
    </row>
    <row r="30" spans="1:6" ht="33" customHeight="1">
      <c r="A30" s="7" t="s">
        <v>19</v>
      </c>
      <c r="B30" s="8" t="s">
        <v>20</v>
      </c>
      <c r="C30" s="211">
        <v>50216.01</v>
      </c>
      <c r="F30" s="9"/>
    </row>
    <row r="31" spans="1:6" ht="15.75">
      <c r="A31" s="1"/>
      <c r="B31" s="1"/>
      <c r="C31" s="1"/>
    </row>
    <row r="32" spans="1:6" ht="15.75">
      <c r="A32" s="1"/>
      <c r="B32" s="1"/>
      <c r="C32" s="1"/>
    </row>
    <row r="33" spans="1:3" ht="15.75">
      <c r="A33" s="1"/>
      <c r="B33" s="1"/>
      <c r="C33" s="1"/>
    </row>
    <row r="34" spans="1:3" ht="15.75">
      <c r="A34" s="1"/>
      <c r="B34" s="1"/>
      <c r="C34" s="1"/>
    </row>
    <row r="35" spans="1:3" ht="15.75">
      <c r="A35" s="1"/>
      <c r="B35" s="1"/>
      <c r="C35" s="1"/>
    </row>
  </sheetData>
  <mergeCells count="13">
    <mergeCell ref="A2:C2"/>
    <mergeCell ref="A3:C3"/>
    <mergeCell ref="A4:C4"/>
    <mergeCell ref="A5:C5"/>
    <mergeCell ref="A6:C6"/>
    <mergeCell ref="A7:C7"/>
    <mergeCell ref="A18:C18"/>
    <mergeCell ref="B1:C1"/>
    <mergeCell ref="B13:C13"/>
    <mergeCell ref="A15:C15"/>
    <mergeCell ref="A16:C16"/>
    <mergeCell ref="A17:C17"/>
    <mergeCell ref="B9:C9"/>
  </mergeCells>
  <phoneticPr fontId="0" type="noConversion"/>
  <pageMargins left="1.1811023622047245" right="0.39370078740157483" top="0.78740157480314965" bottom="0.78740157480314965" header="0.51181102362204722" footer="0.51181102362204722"/>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tabColor theme="0"/>
    <pageSetUpPr fitToPage="1"/>
  </sheetPr>
  <dimension ref="A1:F34"/>
  <sheetViews>
    <sheetView workbookViewId="0">
      <selection activeCell="C27" sqref="C27"/>
    </sheetView>
  </sheetViews>
  <sheetFormatPr defaultRowHeight="15"/>
  <cols>
    <col min="1" max="1" width="28.140625" style="2" customWidth="1"/>
    <col min="2" max="2" width="51.140625" style="2" customWidth="1"/>
    <col min="3" max="3" width="13.42578125" style="2" customWidth="1"/>
    <col min="4" max="4" width="12.7109375" style="2" customWidth="1"/>
    <col min="5" max="16384" width="9.140625" style="2"/>
  </cols>
  <sheetData>
    <row r="1" spans="1:5" ht="15.75">
      <c r="A1" s="1"/>
      <c r="B1" s="4"/>
      <c r="C1" s="212" t="s">
        <v>174</v>
      </c>
      <c r="D1" s="212"/>
    </row>
    <row r="2" spans="1:5" ht="15.75">
      <c r="A2" s="1"/>
      <c r="B2" s="212" t="s">
        <v>1</v>
      </c>
      <c r="C2" s="213"/>
      <c r="D2" s="213"/>
    </row>
    <row r="3" spans="1:5" ht="15.75">
      <c r="A3" s="1"/>
      <c r="B3" s="212" t="s">
        <v>2</v>
      </c>
      <c r="C3" s="213"/>
      <c r="D3" s="213"/>
    </row>
    <row r="4" spans="1:5" ht="15.75">
      <c r="A4" s="1"/>
      <c r="B4" s="212" t="s">
        <v>3</v>
      </c>
      <c r="C4" s="213"/>
      <c r="D4" s="213"/>
    </row>
    <row r="5" spans="1:5" ht="15.75">
      <c r="A5" s="1"/>
      <c r="B5" s="212" t="s">
        <v>4</v>
      </c>
      <c r="C5" s="213"/>
      <c r="D5" s="213"/>
    </row>
    <row r="6" spans="1:5" ht="15.75">
      <c r="A6" s="1"/>
      <c r="B6" s="212" t="s">
        <v>5</v>
      </c>
      <c r="C6" s="213"/>
      <c r="D6" s="213"/>
    </row>
    <row r="7" spans="1:5" ht="15.75">
      <c r="A7" s="1"/>
      <c r="B7" s="214" t="s">
        <v>222</v>
      </c>
      <c r="C7" s="215"/>
      <c r="D7" s="215"/>
    </row>
    <row r="8" spans="1:5" ht="15.75">
      <c r="A8" s="1"/>
      <c r="B8" s="42"/>
      <c r="C8" s="89"/>
      <c r="D8" s="89" t="s">
        <v>220</v>
      </c>
    </row>
    <row r="9" spans="1:5" ht="15.75">
      <c r="A9" s="1"/>
      <c r="B9" s="42"/>
      <c r="C9" s="219" t="s">
        <v>221</v>
      </c>
      <c r="D9" s="219"/>
    </row>
    <row r="10" spans="1:5" ht="15.75">
      <c r="A10" s="1"/>
      <c r="B10" s="42"/>
      <c r="C10" s="42"/>
      <c r="D10" s="42"/>
    </row>
    <row r="11" spans="1:5" ht="15.75">
      <c r="A11" s="1"/>
      <c r="B11" s="42"/>
      <c r="C11" s="42"/>
      <c r="D11" s="42"/>
    </row>
    <row r="12" spans="1:5" ht="15.75">
      <c r="A12" s="1"/>
      <c r="B12" s="42"/>
      <c r="C12" s="42"/>
      <c r="D12" s="42"/>
    </row>
    <row r="13" spans="1:5" ht="15.75">
      <c r="A13" s="1"/>
      <c r="B13" s="1"/>
      <c r="C13" s="1"/>
    </row>
    <row r="14" spans="1:5" ht="15.75">
      <c r="A14" s="216" t="s">
        <v>6</v>
      </c>
      <c r="B14" s="216"/>
      <c r="C14" s="216"/>
      <c r="D14" s="213"/>
    </row>
    <row r="15" spans="1:5" ht="15.75">
      <c r="A15" s="218" t="s">
        <v>175</v>
      </c>
      <c r="B15" s="218"/>
      <c r="C15" s="218"/>
      <c r="D15" s="213"/>
      <c r="E15" s="3"/>
    </row>
    <row r="16" spans="1:5" ht="15.75">
      <c r="A16" s="218" t="s">
        <v>176</v>
      </c>
      <c r="B16" s="218"/>
      <c r="C16" s="218"/>
      <c r="D16" s="213"/>
      <c r="E16" s="3"/>
    </row>
    <row r="17" spans="1:6" ht="15.75">
      <c r="A17" s="216" t="s">
        <v>215</v>
      </c>
      <c r="B17" s="216"/>
      <c r="C17" s="216"/>
      <c r="D17" s="213"/>
      <c r="E17" s="3"/>
    </row>
    <row r="18" spans="1:6" ht="15.75">
      <c r="A18" s="1"/>
      <c r="B18" s="1"/>
      <c r="C18" s="1"/>
    </row>
    <row r="19" spans="1:6" ht="15.75">
      <c r="A19" s="1"/>
      <c r="B19" s="1"/>
      <c r="C19" s="1"/>
    </row>
    <row r="20" spans="1:6" ht="15.75">
      <c r="A20" s="1"/>
      <c r="B20" s="1"/>
      <c r="C20" s="1"/>
    </row>
    <row r="21" spans="1:6" ht="52.5" customHeight="1">
      <c r="A21" s="220" t="s">
        <v>177</v>
      </c>
      <c r="B21" s="220" t="s">
        <v>22</v>
      </c>
      <c r="C21" s="220" t="s">
        <v>178</v>
      </c>
      <c r="D21" s="221"/>
    </row>
    <row r="22" spans="1:6" ht="20.25" customHeight="1">
      <c r="A22" s="221"/>
      <c r="B22" s="221"/>
      <c r="C22" s="69" t="s">
        <v>213</v>
      </c>
      <c r="D22" s="69" t="s">
        <v>216</v>
      </c>
    </row>
    <row r="23" spans="1:6" ht="15" customHeight="1">
      <c r="A23" s="15">
        <v>1</v>
      </c>
      <c r="B23" s="15">
        <v>2</v>
      </c>
      <c r="C23" s="15">
        <v>3</v>
      </c>
      <c r="D23" s="15">
        <v>4</v>
      </c>
    </row>
    <row r="24" spans="1:6" ht="31.5">
      <c r="A24" s="5" t="s">
        <v>9</v>
      </c>
      <c r="B24" s="6" t="s">
        <v>10</v>
      </c>
      <c r="C24" s="12">
        <f>SUM(C25)</f>
        <v>798.67000000000189</v>
      </c>
      <c r="D24" s="12">
        <f>SUM(D25)</f>
        <v>806.34999999999854</v>
      </c>
    </row>
    <row r="25" spans="1:6" ht="31.5">
      <c r="A25" s="7" t="s">
        <v>11</v>
      </c>
      <c r="B25" s="8" t="s">
        <v>12</v>
      </c>
      <c r="C25" s="13">
        <f>SUM(C28+C26)</f>
        <v>798.67000000000189</v>
      </c>
      <c r="D25" s="13">
        <f>SUM(D28+D26)</f>
        <v>806.34999999999854</v>
      </c>
    </row>
    <row r="26" spans="1:6" ht="31.5" customHeight="1">
      <c r="A26" s="5" t="s">
        <v>13</v>
      </c>
      <c r="B26" s="6" t="s">
        <v>14</v>
      </c>
      <c r="C26" s="12">
        <f>SUM(C27)</f>
        <v>-22667.489999999998</v>
      </c>
      <c r="D26" s="12">
        <f>SUM(D27)</f>
        <v>-16155.2</v>
      </c>
    </row>
    <row r="27" spans="1:6" ht="33.75" customHeight="1">
      <c r="A27" s="7" t="s">
        <v>15</v>
      </c>
      <c r="B27" s="8" t="s">
        <v>16</v>
      </c>
      <c r="C27" s="14">
        <f ca="1">-'Прил4 доходы'!C73</f>
        <v>-22667.489999999998</v>
      </c>
      <c r="D27" s="14">
        <f ca="1">-'Прил4 доходы'!D73</f>
        <v>-16155.2</v>
      </c>
    </row>
    <row r="28" spans="1:6" ht="36" customHeight="1">
      <c r="A28" s="5" t="s">
        <v>17</v>
      </c>
      <c r="B28" s="6" t="s">
        <v>18</v>
      </c>
      <c r="C28" s="183">
        <f>SUM(C29)</f>
        <v>23466.16</v>
      </c>
      <c r="D28" s="183">
        <f>SUM(D29)</f>
        <v>16961.55</v>
      </c>
    </row>
    <row r="29" spans="1:6" ht="33" customHeight="1">
      <c r="A29" s="7" t="s">
        <v>19</v>
      </c>
      <c r="B29" s="8" t="s">
        <v>20</v>
      </c>
      <c r="C29" s="184">
        <v>23466.16</v>
      </c>
      <c r="D29" s="184">
        <v>16961.55</v>
      </c>
      <c r="F29" s="9"/>
    </row>
    <row r="30" spans="1:6" ht="15.75">
      <c r="A30" s="1"/>
      <c r="B30" s="1"/>
      <c r="C30" s="1"/>
    </row>
    <row r="31" spans="1:6" ht="15.75">
      <c r="A31" s="1"/>
      <c r="B31" s="1"/>
      <c r="C31" s="1"/>
    </row>
    <row r="32" spans="1:6" ht="15.75">
      <c r="A32" s="1"/>
      <c r="B32" s="1"/>
      <c r="C32" s="1"/>
    </row>
    <row r="33" spans="1:3" ht="15.75">
      <c r="A33" s="1"/>
      <c r="B33" s="1"/>
      <c r="C33" s="1"/>
    </row>
    <row r="34" spans="1:3" ht="15.75">
      <c r="A34" s="1"/>
      <c r="B34" s="1"/>
      <c r="C34" s="1"/>
    </row>
  </sheetData>
  <mergeCells count="15">
    <mergeCell ref="B6:D6"/>
    <mergeCell ref="A15:D15"/>
    <mergeCell ref="A14:D14"/>
    <mergeCell ref="A16:D16"/>
    <mergeCell ref="A17:D17"/>
    <mergeCell ref="B7:D7"/>
    <mergeCell ref="A21:A22"/>
    <mergeCell ref="B21:B22"/>
    <mergeCell ref="C21:D21"/>
    <mergeCell ref="C1:D1"/>
    <mergeCell ref="B2:D2"/>
    <mergeCell ref="B3:D3"/>
    <mergeCell ref="B4:D4"/>
    <mergeCell ref="C9:D9"/>
    <mergeCell ref="B5:D5"/>
  </mergeCells>
  <phoneticPr fontId="0" type="noConversion"/>
  <pageMargins left="1.1811023622047245" right="0.39370078740157483" top="0.78740157480314965" bottom="0.78740157480314965" header="0.51181102362204722" footer="0.51181102362204722"/>
  <pageSetup paperSize="9" scale="8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tabColor theme="0"/>
  </sheetPr>
  <dimension ref="A1:G87"/>
  <sheetViews>
    <sheetView workbookViewId="0">
      <selection activeCell="B9" sqref="B9:C9"/>
    </sheetView>
  </sheetViews>
  <sheetFormatPr defaultRowHeight="12.75"/>
  <cols>
    <col min="1" max="1" width="27" customWidth="1"/>
    <col min="2" max="2" width="54.85546875" customWidth="1"/>
    <col min="3" max="3" width="16.42578125" style="29" customWidth="1"/>
    <col min="7" max="7" width="10.5703125" bestFit="1" customWidth="1"/>
  </cols>
  <sheetData>
    <row r="1" spans="1:3" ht="15.75">
      <c r="A1" s="4"/>
      <c r="B1" s="212" t="s">
        <v>24</v>
      </c>
      <c r="C1" s="212"/>
    </row>
    <row r="2" spans="1:3" ht="15.75">
      <c r="A2" s="212" t="s">
        <v>1</v>
      </c>
      <c r="B2" s="213"/>
      <c r="C2" s="213"/>
    </row>
    <row r="3" spans="1:3" ht="15.75">
      <c r="A3" s="212" t="s">
        <v>2</v>
      </c>
      <c r="B3" s="213"/>
      <c r="C3" s="213"/>
    </row>
    <row r="4" spans="1:3" ht="15.75">
      <c r="A4" s="212" t="s">
        <v>3</v>
      </c>
      <c r="B4" s="213"/>
      <c r="C4" s="213"/>
    </row>
    <row r="5" spans="1:3" ht="15.75">
      <c r="A5" s="212" t="s">
        <v>4</v>
      </c>
      <c r="B5" s="213"/>
      <c r="C5" s="213"/>
    </row>
    <row r="6" spans="1:3" ht="15.75">
      <c r="A6" s="212" t="s">
        <v>5</v>
      </c>
      <c r="B6" s="213"/>
      <c r="C6" s="213"/>
    </row>
    <row r="7" spans="1:3" ht="15.75">
      <c r="A7" s="214" t="s">
        <v>222</v>
      </c>
      <c r="B7" s="215"/>
      <c r="C7" s="215"/>
    </row>
    <row r="8" spans="1:3" ht="15.75">
      <c r="A8" s="42"/>
      <c r="B8" s="89"/>
      <c r="C8" s="89" t="s">
        <v>220</v>
      </c>
    </row>
    <row r="9" spans="1:3" ht="15.75">
      <c r="A9" s="42"/>
      <c r="B9" s="219" t="s">
        <v>244</v>
      </c>
      <c r="C9" s="219"/>
    </row>
    <row r="10" spans="1:3" ht="15.75">
      <c r="A10" s="1"/>
      <c r="B10" s="4"/>
      <c r="C10" s="42"/>
    </row>
    <row r="11" spans="1:3" ht="15.75">
      <c r="A11" s="1"/>
      <c r="B11" s="4"/>
      <c r="C11" s="4"/>
    </row>
    <row r="12" spans="1:3" ht="15.75">
      <c r="A12" s="216" t="s">
        <v>25</v>
      </c>
      <c r="B12" s="216"/>
      <c r="C12" s="216"/>
    </row>
    <row r="13" spans="1:3" ht="15.75">
      <c r="A13" s="216" t="s">
        <v>26</v>
      </c>
      <c r="B13" s="216"/>
      <c r="C13" s="216"/>
    </row>
    <row r="14" spans="1:3" ht="15.75">
      <c r="A14" s="216" t="s">
        <v>27</v>
      </c>
      <c r="B14" s="216"/>
      <c r="C14" s="216"/>
    </row>
    <row r="15" spans="1:3" ht="15.75">
      <c r="A15" s="216" t="s">
        <v>219</v>
      </c>
      <c r="B15" s="216"/>
      <c r="C15" s="216"/>
    </row>
    <row r="16" spans="1:3" ht="15.75">
      <c r="A16" s="16"/>
      <c r="B16" s="16"/>
      <c r="C16" s="16"/>
    </row>
    <row r="17" spans="1:7" ht="36.75" customHeight="1">
      <c r="A17" s="73" t="s">
        <v>28</v>
      </c>
      <c r="B17" s="74" t="s">
        <v>29</v>
      </c>
      <c r="C17" s="75" t="s">
        <v>30</v>
      </c>
    </row>
    <row r="18" spans="1:7" ht="15.75">
      <c r="A18" s="15">
        <v>1</v>
      </c>
      <c r="B18" s="15">
        <v>2</v>
      </c>
      <c r="C18" s="15">
        <v>3</v>
      </c>
    </row>
    <row r="19" spans="1:7" ht="15.75">
      <c r="A19" s="5" t="s">
        <v>31</v>
      </c>
      <c r="B19" s="17" t="s">
        <v>32</v>
      </c>
      <c r="C19" s="76">
        <f>C20+C22+C26+C29+C37+C40+C44+C55+C62</f>
        <v>14834.460000000001</v>
      </c>
    </row>
    <row r="20" spans="1:7" ht="15.75">
      <c r="A20" s="5" t="s">
        <v>33</v>
      </c>
      <c r="B20" s="17" t="s">
        <v>34</v>
      </c>
      <c r="C20" s="76">
        <f>SUM(C21)</f>
        <v>1706.7</v>
      </c>
    </row>
    <row r="21" spans="1:7" ht="15.75">
      <c r="A21" s="7" t="s">
        <v>35</v>
      </c>
      <c r="B21" s="133" t="s">
        <v>36</v>
      </c>
      <c r="C21" s="77">
        <f>1198+330+178.7</f>
        <v>1706.7</v>
      </c>
    </row>
    <row r="22" spans="1:7" ht="33.75" customHeight="1">
      <c r="A22" s="23" t="s">
        <v>37</v>
      </c>
      <c r="B22" s="24" t="s">
        <v>38</v>
      </c>
      <c r="C22" s="80">
        <f>C23</f>
        <v>1845.49</v>
      </c>
    </row>
    <row r="23" spans="1:7" ht="38.25" customHeight="1">
      <c r="A23" s="26" t="s">
        <v>39</v>
      </c>
      <c r="B23" s="22" t="s">
        <v>40</v>
      </c>
      <c r="C23" s="81">
        <f>1725.49+120</f>
        <v>1845.49</v>
      </c>
      <c r="G23" s="106"/>
    </row>
    <row r="24" spans="1:7" s="43" customFormat="1" ht="99.75" hidden="1" customHeight="1">
      <c r="A24" s="49" t="s">
        <v>41</v>
      </c>
      <c r="B24" s="50" t="s">
        <v>42</v>
      </c>
      <c r="C24" s="83">
        <f>C25</f>
        <v>0</v>
      </c>
      <c r="G24" s="44"/>
    </row>
    <row r="25" spans="1:7" ht="144.75" hidden="1" customHeight="1">
      <c r="A25" s="51" t="s">
        <v>156</v>
      </c>
      <c r="B25" s="52" t="s">
        <v>190</v>
      </c>
      <c r="C25" s="84"/>
      <c r="G25" s="20"/>
    </row>
    <row r="26" spans="1:7" s="21" customFormat="1" ht="15.75" hidden="1">
      <c r="A26" s="53" t="s">
        <v>43</v>
      </c>
      <c r="B26" s="54" t="s">
        <v>44</v>
      </c>
      <c r="C26" s="78">
        <f>SUM(C27)</f>
        <v>0</v>
      </c>
    </row>
    <row r="27" spans="1:7" s="21" customFormat="1" ht="15.75" hidden="1">
      <c r="A27" s="55" t="s">
        <v>45</v>
      </c>
      <c r="B27" s="56" t="s">
        <v>46</v>
      </c>
      <c r="C27" s="79">
        <f>SUM(C28)</f>
        <v>0</v>
      </c>
    </row>
    <row r="28" spans="1:7" s="21" customFormat="1" ht="15.75" hidden="1">
      <c r="A28" s="55" t="s">
        <v>47</v>
      </c>
      <c r="B28" s="56" t="s">
        <v>46</v>
      </c>
      <c r="C28" s="79"/>
      <c r="E28" s="29"/>
    </row>
    <row r="29" spans="1:7" ht="15.75">
      <c r="A29" s="5" t="s">
        <v>48</v>
      </c>
      <c r="B29" s="19" t="s">
        <v>49</v>
      </c>
      <c r="C29" s="76">
        <f>C30+C32</f>
        <v>10024</v>
      </c>
    </row>
    <row r="30" spans="1:7" ht="15.75">
      <c r="A30" s="5" t="s">
        <v>50</v>
      </c>
      <c r="B30" s="19" t="s">
        <v>51</v>
      </c>
      <c r="C30" s="76">
        <f>SUM(C31)</f>
        <v>574</v>
      </c>
    </row>
    <row r="31" spans="1:7" ht="48" customHeight="1">
      <c r="A31" s="7" t="s">
        <v>52</v>
      </c>
      <c r="B31" s="18" t="s">
        <v>53</v>
      </c>
      <c r="C31" s="77">
        <f>557+17</f>
        <v>574</v>
      </c>
    </row>
    <row r="32" spans="1:7" ht="15.75">
      <c r="A32" s="5" t="s">
        <v>54</v>
      </c>
      <c r="B32" s="19" t="s">
        <v>55</v>
      </c>
      <c r="C32" s="76">
        <f>C33+C35</f>
        <v>9450</v>
      </c>
    </row>
    <row r="33" spans="1:6" ht="15.75">
      <c r="A33" s="7" t="s">
        <v>56</v>
      </c>
      <c r="B33" s="19" t="s">
        <v>57</v>
      </c>
      <c r="C33" s="76">
        <f>C34</f>
        <v>5600</v>
      </c>
    </row>
    <row r="34" spans="1:6" ht="47.25">
      <c r="A34" s="7" t="s">
        <v>58</v>
      </c>
      <c r="B34" s="22" t="s">
        <v>59</v>
      </c>
      <c r="C34" s="77">
        <f>3547+156+1897</f>
        <v>5600</v>
      </c>
    </row>
    <row r="35" spans="1:6" ht="15.75">
      <c r="A35" s="5" t="s">
        <v>60</v>
      </c>
      <c r="B35" s="19" t="s">
        <v>61</v>
      </c>
      <c r="C35" s="76">
        <f>C36</f>
        <v>3850</v>
      </c>
    </row>
    <row r="36" spans="1:6" ht="51.75" customHeight="1">
      <c r="A36" s="7" t="s">
        <v>62</v>
      </c>
      <c r="B36" s="22" t="s">
        <v>63</v>
      </c>
      <c r="C36" s="77">
        <f>4010+177-337</f>
        <v>3850</v>
      </c>
    </row>
    <row r="37" spans="1:6" s="21" customFormat="1" ht="15.75" hidden="1">
      <c r="A37" s="58" t="s">
        <v>64</v>
      </c>
      <c r="B37" s="50" t="s">
        <v>65</v>
      </c>
      <c r="C37" s="83">
        <f>C38</f>
        <v>0</v>
      </c>
    </row>
    <row r="38" spans="1:6" s="21" customFormat="1" ht="63" hidden="1">
      <c r="A38" s="58" t="s">
        <v>66</v>
      </c>
      <c r="B38" s="50" t="s">
        <v>67</v>
      </c>
      <c r="C38" s="83">
        <f>C39</f>
        <v>0</v>
      </c>
    </row>
    <row r="39" spans="1:6" s="21" customFormat="1" ht="92.25" hidden="1" customHeight="1">
      <c r="A39" s="60" t="s">
        <v>68</v>
      </c>
      <c r="B39" s="52" t="s">
        <v>69</v>
      </c>
      <c r="C39" s="84"/>
    </row>
    <row r="40" spans="1:6" s="21" customFormat="1" ht="31.5" hidden="1">
      <c r="A40" s="63" t="s">
        <v>70</v>
      </c>
      <c r="B40" s="67" t="s">
        <v>71</v>
      </c>
      <c r="C40" s="85">
        <f>C41</f>
        <v>0</v>
      </c>
    </row>
    <row r="41" spans="1:6" ht="15.75" hidden="1">
      <c r="A41" s="63" t="s">
        <v>72</v>
      </c>
      <c r="B41" s="67" t="s">
        <v>49</v>
      </c>
      <c r="C41" s="85">
        <f>C42</f>
        <v>0</v>
      </c>
    </row>
    <row r="42" spans="1:6" ht="31.5" hidden="1">
      <c r="A42" s="63" t="s">
        <v>73</v>
      </c>
      <c r="B42" s="67" t="s">
        <v>74</v>
      </c>
      <c r="C42" s="85">
        <f>C43</f>
        <v>0</v>
      </c>
    </row>
    <row r="43" spans="1:6" ht="47.25" hidden="1">
      <c r="A43" s="65" t="s">
        <v>75</v>
      </c>
      <c r="B43" s="68" t="s">
        <v>76</v>
      </c>
      <c r="C43" s="86"/>
    </row>
    <row r="44" spans="1:6" ht="47.25">
      <c r="A44" s="5" t="s">
        <v>77</v>
      </c>
      <c r="B44" s="19" t="s">
        <v>78</v>
      </c>
      <c r="C44" s="76">
        <f>SUM(C45+C52)</f>
        <v>1258.27</v>
      </c>
      <c r="F44" s="106"/>
    </row>
    <row r="45" spans="1:6" ht="112.5" customHeight="1">
      <c r="A45" s="5" t="s">
        <v>79</v>
      </c>
      <c r="B45" s="19" t="s">
        <v>80</v>
      </c>
      <c r="C45" s="76">
        <f>C48+C46</f>
        <v>1023.0699999999999</v>
      </c>
    </row>
    <row r="46" spans="1:6" ht="45" customHeight="1">
      <c r="A46" s="5" t="s">
        <v>197</v>
      </c>
      <c r="B46" s="82" t="s">
        <v>198</v>
      </c>
      <c r="C46" s="76">
        <f>C47</f>
        <v>1.01</v>
      </c>
    </row>
    <row r="47" spans="1:6" ht="45.75" customHeight="1">
      <c r="A47" s="7" t="s">
        <v>199</v>
      </c>
      <c r="B47" s="18" t="s">
        <v>200</v>
      </c>
      <c r="C47" s="77">
        <f>0.53+0.48</f>
        <v>1.01</v>
      </c>
      <c r="D47" s="25"/>
      <c r="E47" s="25"/>
    </row>
    <row r="48" spans="1:6" ht="46.5" customHeight="1">
      <c r="A48" s="5" t="s">
        <v>81</v>
      </c>
      <c r="B48" s="19" t="s">
        <v>82</v>
      </c>
      <c r="C48" s="76">
        <f>C49</f>
        <v>1022.06</v>
      </c>
      <c r="D48" s="25"/>
      <c r="E48" s="25"/>
    </row>
    <row r="49" spans="1:5" s="29" customFormat="1" ht="51" customHeight="1">
      <c r="A49" s="23" t="s">
        <v>83</v>
      </c>
      <c r="B49" s="24" t="s">
        <v>84</v>
      </c>
      <c r="C49" s="80">
        <f>C50+C51</f>
        <v>1022.06</v>
      </c>
      <c r="D49" s="28"/>
      <c r="E49" s="28"/>
    </row>
    <row r="50" spans="1:5" ht="84" customHeight="1">
      <c r="A50" s="26" t="s">
        <v>85</v>
      </c>
      <c r="B50" s="22" t="s">
        <v>86</v>
      </c>
      <c r="C50" s="81">
        <f>2000-1787</f>
        <v>213</v>
      </c>
    </row>
    <row r="51" spans="1:5" ht="66.75" customHeight="1">
      <c r="A51" s="26" t="s">
        <v>87</v>
      </c>
      <c r="B51" s="27" t="s">
        <v>88</v>
      </c>
      <c r="C51" s="81">
        <v>809.06</v>
      </c>
    </row>
    <row r="52" spans="1:5" ht="113.25" customHeight="1">
      <c r="A52" s="5" t="s">
        <v>89</v>
      </c>
      <c r="B52" s="19" t="s">
        <v>90</v>
      </c>
      <c r="C52" s="76">
        <f>SUM(C54)</f>
        <v>235.20000000000002</v>
      </c>
    </row>
    <row r="53" spans="1:5" s="21" customFormat="1" ht="102" customHeight="1">
      <c r="A53" s="30" t="s">
        <v>91</v>
      </c>
      <c r="B53" s="24" t="s">
        <v>92</v>
      </c>
      <c r="C53" s="76">
        <f>C54</f>
        <v>235.20000000000002</v>
      </c>
    </row>
    <row r="54" spans="1:5" s="21" customFormat="1" ht="94.5" customHeight="1">
      <c r="A54" s="7" t="s">
        <v>93</v>
      </c>
      <c r="B54" s="18" t="s">
        <v>94</v>
      </c>
      <c r="C54" s="77">
        <f>192.58+42.62</f>
        <v>235.20000000000002</v>
      </c>
    </row>
    <row r="55" spans="1:5" s="21" customFormat="1" ht="31.5" hidden="1" customHeight="1">
      <c r="A55" s="58" t="s">
        <v>95</v>
      </c>
      <c r="B55" s="59" t="s">
        <v>96</v>
      </c>
      <c r="C55" s="83">
        <f>C56+C59</f>
        <v>0</v>
      </c>
    </row>
    <row r="56" spans="1:5" s="21" customFormat="1" ht="33" hidden="1" customHeight="1">
      <c r="A56" s="58" t="s">
        <v>97</v>
      </c>
      <c r="B56" s="59" t="s">
        <v>98</v>
      </c>
      <c r="C56" s="83">
        <f>C57</f>
        <v>0</v>
      </c>
    </row>
    <row r="57" spans="1:5" s="21" customFormat="1" ht="15.75" hidden="1" customHeight="1">
      <c r="A57" s="60" t="s">
        <v>99</v>
      </c>
      <c r="B57" s="61" t="s">
        <v>100</v>
      </c>
      <c r="C57" s="84">
        <f>C58</f>
        <v>0</v>
      </c>
    </row>
    <row r="58" spans="1:5" s="21" customFormat="1" ht="31.5" hidden="1" customHeight="1">
      <c r="A58" s="62" t="s">
        <v>101</v>
      </c>
      <c r="B58" s="62" t="s">
        <v>102</v>
      </c>
      <c r="C58" s="84">
        <v>0</v>
      </c>
    </row>
    <row r="59" spans="1:5" s="21" customFormat="1" ht="33" hidden="1" customHeight="1">
      <c r="A59" s="63" t="s">
        <v>103</v>
      </c>
      <c r="B59" s="64" t="s">
        <v>104</v>
      </c>
      <c r="C59" s="85">
        <f>C60</f>
        <v>0</v>
      </c>
    </row>
    <row r="60" spans="1:5" s="21" customFormat="1" ht="33" hidden="1" customHeight="1">
      <c r="A60" s="65" t="s">
        <v>105</v>
      </c>
      <c r="B60" s="66" t="s">
        <v>106</v>
      </c>
      <c r="C60" s="86">
        <f>C61</f>
        <v>0</v>
      </c>
    </row>
    <row r="61" spans="1:5" s="21" customFormat="1" ht="57.75" hidden="1" customHeight="1">
      <c r="A61" s="66" t="s">
        <v>107</v>
      </c>
      <c r="B61" s="66" t="s">
        <v>108</v>
      </c>
      <c r="C61" s="86">
        <v>0</v>
      </c>
    </row>
    <row r="62" spans="1:5" s="21" customFormat="1" ht="63.75" hidden="1" customHeight="1">
      <c r="A62" s="64" t="s">
        <v>167</v>
      </c>
      <c r="B62" s="64" t="s">
        <v>166</v>
      </c>
      <c r="C62" s="85">
        <f>C63</f>
        <v>0</v>
      </c>
    </row>
    <row r="63" spans="1:5" s="21" customFormat="1" ht="102" hidden="1" customHeight="1">
      <c r="A63" s="67" t="s">
        <v>201</v>
      </c>
      <c r="B63" s="87" t="s">
        <v>202</v>
      </c>
      <c r="C63" s="85">
        <f>C64</f>
        <v>0</v>
      </c>
    </row>
    <row r="64" spans="1:5" s="21" customFormat="1" ht="126" hidden="1">
      <c r="A64" s="64" t="s">
        <v>203</v>
      </c>
      <c r="B64" s="87" t="s">
        <v>204</v>
      </c>
      <c r="C64" s="85">
        <f>C65</f>
        <v>0</v>
      </c>
    </row>
    <row r="65" spans="1:3" s="21" customFormat="1" ht="117.75" hidden="1" customHeight="1">
      <c r="A65" s="68" t="s">
        <v>205</v>
      </c>
      <c r="B65" s="88" t="s">
        <v>206</v>
      </c>
      <c r="C65" s="86"/>
    </row>
    <row r="66" spans="1:3" s="21" customFormat="1" ht="27" customHeight="1">
      <c r="A66" s="5" t="s">
        <v>109</v>
      </c>
      <c r="B66" s="17" t="s">
        <v>110</v>
      </c>
      <c r="C66" s="76">
        <f>C67+C72</f>
        <v>30890.44</v>
      </c>
    </row>
    <row r="67" spans="1:3" s="21" customFormat="1" ht="34.5" customHeight="1">
      <c r="A67" s="5" t="s">
        <v>111</v>
      </c>
      <c r="B67" s="19" t="s">
        <v>112</v>
      </c>
      <c r="C67" s="76">
        <f>C69+C70+C71+C68</f>
        <v>30858.21</v>
      </c>
    </row>
    <row r="68" spans="1:3" s="21" customFormat="1" ht="34.5" customHeight="1">
      <c r="A68" s="136" t="s">
        <v>191</v>
      </c>
      <c r="B68" s="137" t="s">
        <v>192</v>
      </c>
      <c r="C68" s="76">
        <f ca="1">'Прил5 Безвозм '!C20</f>
        <v>1837.8</v>
      </c>
    </row>
    <row r="69" spans="1:3" s="21" customFormat="1" ht="42" customHeight="1">
      <c r="A69" s="5" t="s">
        <v>113</v>
      </c>
      <c r="B69" s="182" t="s">
        <v>114</v>
      </c>
      <c r="C69" s="76">
        <f ca="1">'Прил5 Безвозм '!C23</f>
        <v>17612.12</v>
      </c>
    </row>
    <row r="70" spans="1:3" s="21" customFormat="1" ht="31.5">
      <c r="A70" s="5" t="s">
        <v>123</v>
      </c>
      <c r="B70" s="170" t="s">
        <v>124</v>
      </c>
      <c r="C70" s="76">
        <f ca="1">'Прил5 Безвозм '!C39</f>
        <v>186.52</v>
      </c>
    </row>
    <row r="71" spans="1:3" ht="15.75">
      <c r="A71" s="5" t="s">
        <v>131</v>
      </c>
      <c r="B71" s="19" t="s">
        <v>132</v>
      </c>
      <c r="C71" s="76">
        <f ca="1">'Прил5 Безвозм '!C44</f>
        <v>11221.77</v>
      </c>
    </row>
    <row r="72" spans="1:3" s="21" customFormat="1" ht="71.25" customHeight="1">
      <c r="A72" s="177" t="s">
        <v>141</v>
      </c>
      <c r="B72" s="178" t="s">
        <v>151</v>
      </c>
      <c r="C72" s="76">
        <f ca="1">'Прил5 Безвозм '!C49</f>
        <v>32.229999999999997</v>
      </c>
    </row>
    <row r="73" spans="1:3" ht="15.75">
      <c r="A73" s="7"/>
      <c r="B73" s="5" t="s">
        <v>144</v>
      </c>
      <c r="C73" s="76">
        <f>SUM(C19+C66)</f>
        <v>45724.9</v>
      </c>
    </row>
    <row r="74" spans="1:3" ht="15">
      <c r="B74" s="33"/>
      <c r="C74" s="32"/>
    </row>
    <row r="75" spans="1:3" ht="15">
      <c r="B75" s="34"/>
      <c r="C75" s="35"/>
    </row>
    <row r="76" spans="1:3" ht="15">
      <c r="B76" s="34"/>
      <c r="C76" s="35"/>
    </row>
    <row r="77" spans="1:3" ht="15">
      <c r="B77" s="34"/>
      <c r="C77" s="35"/>
    </row>
    <row r="78" spans="1:3" ht="15">
      <c r="B78" s="36"/>
      <c r="C78" s="37"/>
    </row>
    <row r="79" spans="1:3" ht="15">
      <c r="B79" s="31"/>
      <c r="C79" s="32"/>
    </row>
    <row r="80" spans="1:3" ht="15">
      <c r="B80" s="34"/>
      <c r="C80" s="37"/>
    </row>
    <row r="81" spans="2:3" ht="15">
      <c r="B81" s="34"/>
      <c r="C81" s="37"/>
    </row>
    <row r="82" spans="2:3" ht="15">
      <c r="B82" s="36"/>
      <c r="C82" s="37"/>
    </row>
    <row r="83" spans="2:3" ht="15">
      <c r="B83" s="36"/>
      <c r="C83" s="38"/>
    </row>
    <row r="84" spans="2:3">
      <c r="B84" s="39"/>
    </row>
    <row r="85" spans="2:3">
      <c r="B85" s="39"/>
    </row>
    <row r="86" spans="2:3">
      <c r="B86" s="39"/>
    </row>
    <row r="87" spans="2:3">
      <c r="B87" s="39"/>
    </row>
  </sheetData>
  <mergeCells count="12">
    <mergeCell ref="B1:C1"/>
    <mergeCell ref="B9:C9"/>
    <mergeCell ref="A7:C7"/>
    <mergeCell ref="A12:C12"/>
    <mergeCell ref="A13:C13"/>
    <mergeCell ref="A14:C14"/>
    <mergeCell ref="A15:C15"/>
    <mergeCell ref="A2:C2"/>
    <mergeCell ref="A3:C3"/>
    <mergeCell ref="A4:C4"/>
    <mergeCell ref="A5:C5"/>
    <mergeCell ref="A6:C6"/>
  </mergeCells>
  <phoneticPr fontId="0" type="noConversion"/>
  <printOptions horizontalCentered="1"/>
  <pageMargins left="0.98425196850393704" right="0.39370078740157483" top="0.35433070866141736" bottom="0.35433070866141736" header="0.11811023622047245" footer="0.11811023622047245"/>
  <pageSetup paperSize="9" scale="85" fitToHeight="4" orientation="portrait" r:id="rId1"/>
</worksheet>
</file>

<file path=xl/worksheets/sheet4.xml><?xml version="1.0" encoding="utf-8"?>
<worksheet xmlns="http://schemas.openxmlformats.org/spreadsheetml/2006/main" xmlns:r="http://schemas.openxmlformats.org/officeDocument/2006/relationships">
  <sheetPr>
    <tabColor theme="0"/>
  </sheetPr>
  <dimension ref="A1:G90"/>
  <sheetViews>
    <sheetView topLeftCell="A54" workbookViewId="0">
      <selection activeCell="I71" sqref="I71"/>
    </sheetView>
  </sheetViews>
  <sheetFormatPr defaultRowHeight="12.75"/>
  <cols>
    <col min="1" max="1" width="28.85546875" customWidth="1"/>
    <col min="2" max="2" width="54.85546875" customWidth="1"/>
    <col min="3" max="3" width="12.140625" style="29" customWidth="1"/>
    <col min="4" max="4" width="11.28515625" customWidth="1"/>
    <col min="7" max="7" width="10.5703125" bestFit="1" customWidth="1"/>
  </cols>
  <sheetData>
    <row r="1" spans="1:4" ht="15.75">
      <c r="A1" s="1"/>
      <c r="B1" s="4"/>
      <c r="C1" s="212" t="s">
        <v>179</v>
      </c>
      <c r="D1" s="212"/>
    </row>
    <row r="2" spans="1:4" ht="15.75">
      <c r="A2" s="1"/>
      <c r="B2" s="212" t="s">
        <v>1</v>
      </c>
      <c r="C2" s="213"/>
      <c r="D2" s="213"/>
    </row>
    <row r="3" spans="1:4" ht="15.75">
      <c r="A3" s="1"/>
      <c r="B3" s="212" t="s">
        <v>2</v>
      </c>
      <c r="C3" s="213"/>
      <c r="D3" s="213"/>
    </row>
    <row r="4" spans="1:4" ht="15.75">
      <c r="A4" s="1"/>
      <c r="B4" s="212" t="s">
        <v>3</v>
      </c>
      <c r="C4" s="213"/>
      <c r="D4" s="213"/>
    </row>
    <row r="5" spans="1:4" ht="15.75">
      <c r="A5" s="1"/>
      <c r="B5" s="212" t="s">
        <v>4</v>
      </c>
      <c r="C5" s="213"/>
      <c r="D5" s="213"/>
    </row>
    <row r="6" spans="1:4" ht="15.75">
      <c r="A6" s="1"/>
      <c r="B6" s="212" t="s">
        <v>5</v>
      </c>
      <c r="C6" s="213"/>
      <c r="D6" s="213"/>
    </row>
    <row r="7" spans="1:4" ht="15.75">
      <c r="A7" s="1"/>
      <c r="B7" s="214" t="s">
        <v>222</v>
      </c>
      <c r="C7" s="215"/>
      <c r="D7" s="215"/>
    </row>
    <row r="8" spans="1:4" ht="15.75">
      <c r="A8" s="1"/>
      <c r="B8" s="42"/>
      <c r="C8" s="89"/>
      <c r="D8" s="89" t="s">
        <v>220</v>
      </c>
    </row>
    <row r="9" spans="1:4" ht="15.75">
      <c r="A9" s="1"/>
      <c r="B9" s="42"/>
      <c r="C9" s="219" t="s">
        <v>221</v>
      </c>
      <c r="D9" s="219"/>
    </row>
    <row r="10" spans="1:4" ht="15.75">
      <c r="A10" s="1"/>
      <c r="B10" s="4"/>
      <c r="C10" s="42"/>
    </row>
    <row r="11" spans="1:4" ht="15.75">
      <c r="A11" s="1"/>
      <c r="B11" s="4"/>
      <c r="C11" s="4"/>
    </row>
    <row r="12" spans="1:4" ht="15.75">
      <c r="A12" s="216" t="s">
        <v>25</v>
      </c>
      <c r="B12" s="216"/>
      <c r="C12" s="216"/>
      <c r="D12" s="216"/>
    </row>
    <row r="13" spans="1:4" ht="15.75">
      <c r="A13" s="216" t="s">
        <v>26</v>
      </c>
      <c r="B13" s="216"/>
      <c r="C13" s="216"/>
      <c r="D13" s="216"/>
    </row>
    <row r="14" spans="1:4" ht="15.75">
      <c r="A14" s="216" t="s">
        <v>27</v>
      </c>
      <c r="B14" s="216"/>
      <c r="C14" s="216"/>
      <c r="D14" s="216"/>
    </row>
    <row r="15" spans="1:4" ht="15.75">
      <c r="A15" s="216" t="s">
        <v>217</v>
      </c>
      <c r="B15" s="216"/>
      <c r="C15" s="216"/>
      <c r="D15" s="216"/>
    </row>
    <row r="16" spans="1:4" ht="15.75">
      <c r="A16" s="16"/>
      <c r="B16" s="16"/>
      <c r="C16" s="16"/>
    </row>
    <row r="17" spans="1:7" ht="36.75" customHeight="1">
      <c r="A17" s="222" t="s">
        <v>28</v>
      </c>
      <c r="B17" s="224" t="s">
        <v>29</v>
      </c>
      <c r="C17" s="226" t="s">
        <v>30</v>
      </c>
      <c r="D17" s="226"/>
    </row>
    <row r="18" spans="1:7" ht="15" customHeight="1">
      <c r="A18" s="223"/>
      <c r="B18" s="225"/>
      <c r="C18" s="69" t="s">
        <v>213</v>
      </c>
      <c r="D18" s="69" t="s">
        <v>216</v>
      </c>
    </row>
    <row r="19" spans="1:7" ht="15.75">
      <c r="A19" s="15">
        <v>1</v>
      </c>
      <c r="B19" s="15">
        <v>2</v>
      </c>
      <c r="C19" s="15">
        <v>3</v>
      </c>
      <c r="D19" s="15">
        <v>4</v>
      </c>
    </row>
    <row r="20" spans="1:7" ht="15.75">
      <c r="A20" s="5" t="s">
        <v>31</v>
      </c>
      <c r="B20" s="17" t="s">
        <v>32</v>
      </c>
      <c r="C20" s="12">
        <f>C21+C23+C27+C30+C38+C41+C45+C56+C63</f>
        <v>13311.21</v>
      </c>
      <c r="D20" s="12">
        <f>D21+D23+D27+D30+D38+D41+D45+D56+D63</f>
        <v>13439.11</v>
      </c>
    </row>
    <row r="21" spans="1:7" ht="15.75">
      <c r="A21" s="5" t="s">
        <v>33</v>
      </c>
      <c r="B21" s="17" t="s">
        <v>34</v>
      </c>
      <c r="C21" s="12">
        <f>SUM(C22)</f>
        <v>1235</v>
      </c>
      <c r="D21" s="12">
        <f>SUM(D22)</f>
        <v>1272</v>
      </c>
    </row>
    <row r="22" spans="1:7" ht="15.75">
      <c r="A22" s="7" t="s">
        <v>35</v>
      </c>
      <c r="B22" s="133" t="s">
        <v>36</v>
      </c>
      <c r="C22" s="13">
        <v>1235</v>
      </c>
      <c r="D22" s="13">
        <v>1272</v>
      </c>
    </row>
    <row r="23" spans="1:7" ht="33" customHeight="1">
      <c r="A23" s="23" t="s">
        <v>37</v>
      </c>
      <c r="B23" s="24" t="s">
        <v>38</v>
      </c>
      <c r="C23" s="80">
        <f>C24</f>
        <v>1794.51</v>
      </c>
      <c r="D23" s="80">
        <f>D24</f>
        <v>1866.29</v>
      </c>
    </row>
    <row r="24" spans="1:7" ht="41.25" customHeight="1">
      <c r="A24" s="26" t="s">
        <v>39</v>
      </c>
      <c r="B24" s="22" t="s">
        <v>40</v>
      </c>
      <c r="C24" s="13">
        <v>1794.51</v>
      </c>
      <c r="D24" s="13">
        <v>1866.29</v>
      </c>
    </row>
    <row r="25" spans="1:7" s="43" customFormat="1" ht="99.75" hidden="1" customHeight="1">
      <c r="A25" s="49" t="s">
        <v>41</v>
      </c>
      <c r="B25" s="50" t="s">
        <v>42</v>
      </c>
      <c r="C25" s="83">
        <f>C26</f>
        <v>0</v>
      </c>
      <c r="D25" s="83">
        <f>D26</f>
        <v>0</v>
      </c>
      <c r="G25" s="44"/>
    </row>
    <row r="26" spans="1:7" ht="144.75" hidden="1" customHeight="1">
      <c r="A26" s="51" t="s">
        <v>156</v>
      </c>
      <c r="B26" s="52" t="s">
        <v>190</v>
      </c>
      <c r="C26" s="84"/>
      <c r="D26" s="84"/>
      <c r="G26" s="20"/>
    </row>
    <row r="27" spans="1:7" s="21" customFormat="1" ht="15.75" hidden="1" customHeight="1">
      <c r="A27" s="53" t="s">
        <v>43</v>
      </c>
      <c r="B27" s="54" t="s">
        <v>44</v>
      </c>
      <c r="C27" s="134">
        <f>SUM(C28)</f>
        <v>0</v>
      </c>
      <c r="D27" s="134">
        <f>SUM(D28)</f>
        <v>0</v>
      </c>
    </row>
    <row r="28" spans="1:7" s="21" customFormat="1" ht="15.75" hidden="1" customHeight="1">
      <c r="A28" s="55" t="s">
        <v>45</v>
      </c>
      <c r="B28" s="56" t="s">
        <v>46</v>
      </c>
      <c r="C28" s="135">
        <f>SUM(C29)</f>
        <v>0</v>
      </c>
      <c r="D28" s="135">
        <f>SUM(D29)</f>
        <v>0</v>
      </c>
    </row>
    <row r="29" spans="1:7" s="21" customFormat="1" ht="15.75" hidden="1" customHeight="1">
      <c r="A29" s="55" t="s">
        <v>47</v>
      </c>
      <c r="B29" s="56" t="s">
        <v>46</v>
      </c>
      <c r="C29" s="135"/>
      <c r="D29" s="135"/>
    </row>
    <row r="30" spans="1:7" ht="15.75">
      <c r="A30" s="5" t="s">
        <v>48</v>
      </c>
      <c r="B30" s="19" t="s">
        <v>49</v>
      </c>
      <c r="C30" s="12">
        <f>C31+C33</f>
        <v>8140</v>
      </c>
      <c r="D30" s="70">
        <f>D31+D33</f>
        <v>8165</v>
      </c>
    </row>
    <row r="31" spans="1:7" ht="15.75">
      <c r="A31" s="5" t="s">
        <v>50</v>
      </c>
      <c r="B31" s="19" t="s">
        <v>51</v>
      </c>
      <c r="C31" s="12">
        <f>SUM(C32)</f>
        <v>559</v>
      </c>
      <c r="D31" s="70">
        <f>SUM(D32)</f>
        <v>562</v>
      </c>
    </row>
    <row r="32" spans="1:7" ht="48" customHeight="1">
      <c r="A32" s="7" t="s">
        <v>52</v>
      </c>
      <c r="B32" s="18" t="s">
        <v>53</v>
      </c>
      <c r="C32" s="13">
        <v>559</v>
      </c>
      <c r="D32" s="71">
        <v>562</v>
      </c>
    </row>
    <row r="33" spans="1:4" ht="15.75">
      <c r="A33" s="5" t="s">
        <v>54</v>
      </c>
      <c r="B33" s="19" t="s">
        <v>55</v>
      </c>
      <c r="C33" s="12">
        <f>C34+C36</f>
        <v>7581</v>
      </c>
      <c r="D33" s="70">
        <f>D34+D36</f>
        <v>7603</v>
      </c>
    </row>
    <row r="34" spans="1:4" ht="15.75">
      <c r="A34" s="7" t="s">
        <v>56</v>
      </c>
      <c r="B34" s="19" t="s">
        <v>57</v>
      </c>
      <c r="C34" s="12">
        <f>C35</f>
        <v>3551</v>
      </c>
      <c r="D34" s="70">
        <f>D35</f>
        <v>3554</v>
      </c>
    </row>
    <row r="35" spans="1:4" ht="47.25">
      <c r="A35" s="7" t="s">
        <v>58</v>
      </c>
      <c r="B35" s="22" t="s">
        <v>59</v>
      </c>
      <c r="C35" s="13">
        <v>3551</v>
      </c>
      <c r="D35" s="71">
        <v>3554</v>
      </c>
    </row>
    <row r="36" spans="1:4" ht="15.75">
      <c r="A36" s="5" t="s">
        <v>60</v>
      </c>
      <c r="B36" s="19" t="s">
        <v>61</v>
      </c>
      <c r="C36" s="12">
        <f>C37</f>
        <v>4030</v>
      </c>
      <c r="D36" s="70">
        <f>D37</f>
        <v>4049</v>
      </c>
    </row>
    <row r="37" spans="1:4" ht="51.75" customHeight="1">
      <c r="A37" s="7" t="s">
        <v>62</v>
      </c>
      <c r="B37" s="22" t="s">
        <v>63</v>
      </c>
      <c r="C37" s="13">
        <v>4030</v>
      </c>
      <c r="D37" s="71">
        <v>4049</v>
      </c>
    </row>
    <row r="38" spans="1:4" ht="15.75">
      <c r="A38" s="5" t="s">
        <v>64</v>
      </c>
      <c r="B38" s="19" t="s">
        <v>65</v>
      </c>
      <c r="C38" s="12">
        <f>C39</f>
        <v>0.5</v>
      </c>
      <c r="D38" s="70">
        <f>D39</f>
        <v>0.4</v>
      </c>
    </row>
    <row r="39" spans="1:4" ht="63">
      <c r="A39" s="5" t="s">
        <v>66</v>
      </c>
      <c r="B39" s="19" t="s">
        <v>67</v>
      </c>
      <c r="C39" s="12">
        <f>C40</f>
        <v>0.5</v>
      </c>
      <c r="D39" s="70">
        <f>D40</f>
        <v>0.4</v>
      </c>
    </row>
    <row r="40" spans="1:4" ht="92.25" customHeight="1">
      <c r="A40" s="7" t="s">
        <v>68</v>
      </c>
      <c r="B40" s="18" t="s">
        <v>69</v>
      </c>
      <c r="C40" s="13">
        <v>0.5</v>
      </c>
      <c r="D40" s="71">
        <v>0.4</v>
      </c>
    </row>
    <row r="41" spans="1:4" ht="15.75" hidden="1" customHeight="1">
      <c r="A41" s="63" t="s">
        <v>70</v>
      </c>
      <c r="B41" s="67" t="s">
        <v>71</v>
      </c>
      <c r="C41" s="47">
        <f t="shared" ref="C41:D43" si="0">C42</f>
        <v>0</v>
      </c>
      <c r="D41" s="47">
        <f t="shared" si="0"/>
        <v>0</v>
      </c>
    </row>
    <row r="42" spans="1:4" ht="15.75" hidden="1" customHeight="1">
      <c r="A42" s="63" t="s">
        <v>72</v>
      </c>
      <c r="B42" s="67" t="s">
        <v>49</v>
      </c>
      <c r="C42" s="47">
        <f t="shared" si="0"/>
        <v>0</v>
      </c>
      <c r="D42" s="47">
        <f t="shared" si="0"/>
        <v>0</v>
      </c>
    </row>
    <row r="43" spans="1:4" ht="15.75" hidden="1" customHeight="1">
      <c r="A43" s="63" t="s">
        <v>73</v>
      </c>
      <c r="B43" s="67" t="s">
        <v>74</v>
      </c>
      <c r="C43" s="47">
        <f t="shared" si="0"/>
        <v>0</v>
      </c>
      <c r="D43" s="47">
        <f t="shared" si="0"/>
        <v>0</v>
      </c>
    </row>
    <row r="44" spans="1:4" ht="15.75" hidden="1" customHeight="1">
      <c r="A44" s="65" t="s">
        <v>75</v>
      </c>
      <c r="B44" s="68" t="s">
        <v>76</v>
      </c>
      <c r="C44" s="48">
        <v>0</v>
      </c>
      <c r="D44" s="48">
        <v>0</v>
      </c>
    </row>
    <row r="45" spans="1:4" ht="47.25">
      <c r="A45" s="5" t="s">
        <v>77</v>
      </c>
      <c r="B45" s="19" t="s">
        <v>78</v>
      </c>
      <c r="C45" s="12">
        <f>SUM(C46+C53)</f>
        <v>2141.1999999999998</v>
      </c>
      <c r="D45" s="70">
        <f>SUM(D46+D53)</f>
        <v>2135.42</v>
      </c>
    </row>
    <row r="46" spans="1:4" ht="112.5" customHeight="1">
      <c r="A46" s="5" t="s">
        <v>79</v>
      </c>
      <c r="B46" s="19" t="s">
        <v>80</v>
      </c>
      <c r="C46" s="12">
        <f>C49+C47</f>
        <v>1954.59</v>
      </c>
      <c r="D46" s="12">
        <f>D49+D47</f>
        <v>1954.59</v>
      </c>
    </row>
    <row r="47" spans="1:4" ht="112.5" customHeight="1">
      <c r="A47" s="5" t="s">
        <v>197</v>
      </c>
      <c r="B47" s="82" t="s">
        <v>198</v>
      </c>
      <c r="C47" s="12">
        <f>C48</f>
        <v>0.53</v>
      </c>
      <c r="D47" s="70">
        <f>D48</f>
        <v>0.53</v>
      </c>
    </row>
    <row r="48" spans="1:4" ht="112.5" customHeight="1">
      <c r="A48" s="7" t="s">
        <v>199</v>
      </c>
      <c r="B48" s="18" t="s">
        <v>200</v>
      </c>
      <c r="C48" s="13">
        <v>0.53</v>
      </c>
      <c r="D48" s="71">
        <v>0.53</v>
      </c>
    </row>
    <row r="49" spans="1:5" ht="45" customHeight="1">
      <c r="A49" s="5" t="s">
        <v>81</v>
      </c>
      <c r="B49" s="19" t="s">
        <v>82</v>
      </c>
      <c r="C49" s="12">
        <f>C50</f>
        <v>1954.06</v>
      </c>
      <c r="D49" s="70">
        <f>D50</f>
        <v>1954.06</v>
      </c>
    </row>
    <row r="50" spans="1:5" ht="45.75" customHeight="1">
      <c r="A50" s="23" t="s">
        <v>83</v>
      </c>
      <c r="B50" s="24" t="s">
        <v>84</v>
      </c>
      <c r="C50" s="57">
        <f>C51+C52</f>
        <v>1954.06</v>
      </c>
      <c r="D50" s="57">
        <f>D51+D52</f>
        <v>1954.06</v>
      </c>
      <c r="E50" s="25"/>
    </row>
    <row r="51" spans="1:5" ht="84" customHeight="1">
      <c r="A51" s="26" t="s">
        <v>85</v>
      </c>
      <c r="B51" s="22" t="s">
        <v>86</v>
      </c>
      <c r="C51" s="14">
        <v>1145</v>
      </c>
      <c r="D51" s="14">
        <v>1145</v>
      </c>
      <c r="E51" s="25"/>
    </row>
    <row r="52" spans="1:5" s="29" customFormat="1" ht="63.75" customHeight="1">
      <c r="A52" s="26" t="s">
        <v>87</v>
      </c>
      <c r="B52" s="27" t="s">
        <v>88</v>
      </c>
      <c r="C52" s="14">
        <v>809.06</v>
      </c>
      <c r="D52" s="14">
        <v>809.06</v>
      </c>
      <c r="E52" s="28"/>
    </row>
    <row r="53" spans="1:5" ht="116.25" customHeight="1">
      <c r="A53" s="5" t="s">
        <v>89</v>
      </c>
      <c r="B53" s="19" t="s">
        <v>90</v>
      </c>
      <c r="C53" s="12">
        <f>SUM(C55)</f>
        <v>186.61</v>
      </c>
      <c r="D53" s="12">
        <f>SUM(D55)</f>
        <v>180.83</v>
      </c>
    </row>
    <row r="54" spans="1:5" ht="108" customHeight="1">
      <c r="A54" s="72" t="s">
        <v>91</v>
      </c>
      <c r="B54" s="24" t="s">
        <v>92</v>
      </c>
      <c r="C54" s="12">
        <f>C55</f>
        <v>186.61</v>
      </c>
      <c r="D54" s="12">
        <f>D55</f>
        <v>180.83</v>
      </c>
    </row>
    <row r="55" spans="1:5" ht="101.25" customHeight="1">
      <c r="A55" s="7" t="s">
        <v>93</v>
      </c>
      <c r="B55" s="18" t="s">
        <v>94</v>
      </c>
      <c r="C55" s="13">
        <v>186.61</v>
      </c>
      <c r="D55" s="13">
        <v>180.83</v>
      </c>
    </row>
    <row r="56" spans="1:5" ht="15.75" hidden="1" customHeight="1">
      <c r="A56" s="58" t="s">
        <v>95</v>
      </c>
      <c r="B56" s="59" t="s">
        <v>96</v>
      </c>
      <c r="C56" s="45">
        <f>C57+C60</f>
        <v>0</v>
      </c>
      <c r="D56" s="45">
        <f>D57+D60</f>
        <v>0</v>
      </c>
    </row>
    <row r="57" spans="1:5" ht="15.75" hidden="1" customHeight="1">
      <c r="A57" s="58" t="s">
        <v>97</v>
      </c>
      <c r="B57" s="59" t="s">
        <v>98</v>
      </c>
      <c r="C57" s="45">
        <f>C58</f>
        <v>0</v>
      </c>
      <c r="D57" s="45">
        <f>D58</f>
        <v>0</v>
      </c>
    </row>
    <row r="58" spans="1:5" ht="15.75" hidden="1" customHeight="1">
      <c r="A58" s="60" t="s">
        <v>99</v>
      </c>
      <c r="B58" s="61" t="s">
        <v>100</v>
      </c>
      <c r="C58" s="46">
        <f>C59</f>
        <v>0</v>
      </c>
      <c r="D58" s="46">
        <f>D59</f>
        <v>0</v>
      </c>
    </row>
    <row r="59" spans="1:5" ht="33" hidden="1" customHeight="1">
      <c r="A59" s="62" t="s">
        <v>101</v>
      </c>
      <c r="B59" s="62" t="s">
        <v>102</v>
      </c>
      <c r="C59" s="46">
        <v>0</v>
      </c>
      <c r="D59" s="46">
        <v>0</v>
      </c>
    </row>
    <row r="60" spans="1:5" s="21" customFormat="1" ht="15.75" hidden="1" customHeight="1">
      <c r="A60" s="63" t="s">
        <v>103</v>
      </c>
      <c r="B60" s="64" t="s">
        <v>104</v>
      </c>
      <c r="C60" s="47">
        <f>C61</f>
        <v>0</v>
      </c>
      <c r="D60" s="47">
        <f>D61</f>
        <v>0</v>
      </c>
    </row>
    <row r="61" spans="1:5" s="21" customFormat="1" ht="15.75" hidden="1" customHeight="1">
      <c r="A61" s="65" t="s">
        <v>105</v>
      </c>
      <c r="B61" s="66" t="s">
        <v>106</v>
      </c>
      <c r="C61" s="48">
        <f>C62</f>
        <v>0</v>
      </c>
      <c r="D61" s="48">
        <f>D62</f>
        <v>0</v>
      </c>
    </row>
    <row r="62" spans="1:5" s="21" customFormat="1" ht="33" hidden="1" customHeight="1">
      <c r="A62" s="66" t="s">
        <v>107</v>
      </c>
      <c r="B62" s="66" t="s">
        <v>108</v>
      </c>
      <c r="C62" s="48">
        <v>0</v>
      </c>
      <c r="D62" s="48">
        <v>0</v>
      </c>
    </row>
    <row r="63" spans="1:5" s="21" customFormat="1" ht="33" hidden="1" customHeight="1">
      <c r="A63" s="64" t="s">
        <v>167</v>
      </c>
      <c r="B63" s="64" t="s">
        <v>166</v>
      </c>
      <c r="C63" s="47">
        <f t="shared" ref="C63:D65" si="1">C64</f>
        <v>0</v>
      </c>
      <c r="D63" s="47">
        <f t="shared" si="1"/>
        <v>0</v>
      </c>
    </row>
    <row r="64" spans="1:5" s="21" customFormat="1" ht="57.75" hidden="1" customHeight="1">
      <c r="A64" s="64" t="s">
        <v>164</v>
      </c>
      <c r="B64" s="67" t="s">
        <v>165</v>
      </c>
      <c r="C64" s="47">
        <f t="shared" si="1"/>
        <v>0</v>
      </c>
      <c r="D64" s="47">
        <f t="shared" si="1"/>
        <v>0</v>
      </c>
    </row>
    <row r="65" spans="1:4" s="21" customFormat="1" ht="63.75" hidden="1" customHeight="1">
      <c r="A65" s="64" t="s">
        <v>161</v>
      </c>
      <c r="B65" s="67" t="s">
        <v>162</v>
      </c>
      <c r="C65" s="47">
        <f t="shared" si="1"/>
        <v>0</v>
      </c>
      <c r="D65" s="47">
        <f t="shared" si="1"/>
        <v>0</v>
      </c>
    </row>
    <row r="66" spans="1:4" s="21" customFormat="1" ht="63.75" hidden="1" customHeight="1">
      <c r="A66" s="68" t="s">
        <v>160</v>
      </c>
      <c r="B66" s="68" t="s">
        <v>163</v>
      </c>
      <c r="C66" s="48">
        <v>0</v>
      </c>
      <c r="D66" s="48">
        <v>0</v>
      </c>
    </row>
    <row r="67" spans="1:4" ht="15.75">
      <c r="A67" s="5" t="s">
        <v>109</v>
      </c>
      <c r="B67" s="17" t="s">
        <v>110</v>
      </c>
      <c r="C67" s="12">
        <f>C68</f>
        <v>9356.2800000000007</v>
      </c>
      <c r="D67" s="12">
        <f>D68</f>
        <v>2716.09</v>
      </c>
    </row>
    <row r="68" spans="1:4" ht="34.5" customHeight="1">
      <c r="A68" s="5" t="s">
        <v>111</v>
      </c>
      <c r="B68" s="19" t="s">
        <v>112</v>
      </c>
      <c r="C68" s="12">
        <f>C70+C71+C72+C69</f>
        <v>9356.2800000000007</v>
      </c>
      <c r="D68" s="12">
        <f>D70+D71+D72+D69</f>
        <v>2716.09</v>
      </c>
    </row>
    <row r="69" spans="1:4" s="21" customFormat="1" ht="34.5" customHeight="1">
      <c r="A69" s="136" t="s">
        <v>191</v>
      </c>
      <c r="B69" s="137" t="s">
        <v>192</v>
      </c>
      <c r="C69" s="12">
        <f ca="1">'Прил6 Безвозм'!C21</f>
        <v>1997.2</v>
      </c>
      <c r="D69" s="12">
        <f ca="1">'Прил6 Безвозм'!D21</f>
        <v>0</v>
      </c>
    </row>
    <row r="70" spans="1:4" s="21" customFormat="1" ht="34.5" customHeight="1">
      <c r="A70" s="5" t="s">
        <v>113</v>
      </c>
      <c r="B70" s="182" t="s">
        <v>114</v>
      </c>
      <c r="C70" s="12">
        <f ca="1">'Прил6 Безвозм'!C24</f>
        <v>4837.16</v>
      </c>
      <c r="D70" s="12">
        <f ca="1">'Прил6 Безвозм'!D24</f>
        <v>176.87</v>
      </c>
    </row>
    <row r="71" spans="1:4" s="21" customFormat="1" ht="34.5" customHeight="1">
      <c r="A71" s="5" t="s">
        <v>123</v>
      </c>
      <c r="B71" s="170" t="s">
        <v>124</v>
      </c>
      <c r="C71" s="12">
        <f ca="1">'Прил6 Безвозм'!C40</f>
        <v>203.42000000000002</v>
      </c>
      <c r="D71" s="12">
        <f ca="1">'Прил6 Безвозм'!D40</f>
        <v>220.72</v>
      </c>
    </row>
    <row r="72" spans="1:4" ht="15.75">
      <c r="A72" s="5" t="s">
        <v>131</v>
      </c>
      <c r="B72" s="19" t="s">
        <v>132</v>
      </c>
      <c r="C72" s="12">
        <f ca="1">'Прил6 Безвозм'!C45</f>
        <v>2318.5</v>
      </c>
      <c r="D72" s="12">
        <f ca="1">'Прил6 Безвозм'!D45</f>
        <v>2318.5</v>
      </c>
    </row>
    <row r="73" spans="1:4" ht="15.75">
      <c r="A73" s="7"/>
      <c r="B73" s="5" t="s">
        <v>144</v>
      </c>
      <c r="C73" s="12">
        <f>SUM(C20+C67)</f>
        <v>22667.489999999998</v>
      </c>
      <c r="D73" s="12">
        <f>SUM(D20+D67)</f>
        <v>16155.2</v>
      </c>
    </row>
    <row r="76" spans="1:4" ht="15">
      <c r="B76" s="31"/>
      <c r="C76" s="32"/>
    </row>
    <row r="77" spans="1:4" ht="15">
      <c r="B77" s="33"/>
      <c r="C77" s="32"/>
    </row>
    <row r="78" spans="1:4" ht="15">
      <c r="B78" s="34"/>
      <c r="C78" s="35"/>
    </row>
    <row r="79" spans="1:4" ht="15">
      <c r="B79" s="34"/>
      <c r="C79" s="35"/>
    </row>
    <row r="80" spans="1:4" ht="15">
      <c r="B80" s="34"/>
      <c r="C80" s="35"/>
    </row>
    <row r="81" spans="1:7" ht="15">
      <c r="B81" s="36"/>
      <c r="C81" s="37"/>
    </row>
    <row r="82" spans="1:7" ht="15">
      <c r="B82" s="31"/>
      <c r="C82" s="32"/>
    </row>
    <row r="83" spans="1:7" ht="15">
      <c r="B83" s="34"/>
      <c r="C83" s="37"/>
    </row>
    <row r="84" spans="1:7" ht="15">
      <c r="B84" s="34"/>
      <c r="C84" s="37"/>
    </row>
    <row r="85" spans="1:7" ht="15">
      <c r="B85" s="36"/>
      <c r="C85" s="37"/>
    </row>
    <row r="86" spans="1:7" ht="15">
      <c r="B86" s="36"/>
      <c r="C86" s="38"/>
    </row>
    <row r="87" spans="1:7">
      <c r="B87" s="39"/>
    </row>
    <row r="88" spans="1:7">
      <c r="B88" s="39"/>
    </row>
    <row r="89" spans="1:7" s="29" customFormat="1">
      <c r="A89"/>
      <c r="B89" s="39"/>
      <c r="D89"/>
      <c r="E89"/>
      <c r="F89"/>
      <c r="G89"/>
    </row>
    <row r="90" spans="1:7" s="29" customFormat="1">
      <c r="A90"/>
      <c r="B90" s="39"/>
      <c r="D90"/>
      <c r="E90"/>
      <c r="F90"/>
      <c r="G90"/>
    </row>
  </sheetData>
  <mergeCells count="15">
    <mergeCell ref="A15:D15"/>
    <mergeCell ref="A17:A18"/>
    <mergeCell ref="B17:B18"/>
    <mergeCell ref="C17:D17"/>
    <mergeCell ref="B7:D7"/>
    <mergeCell ref="A12:D12"/>
    <mergeCell ref="A13:D13"/>
    <mergeCell ref="A14:D14"/>
    <mergeCell ref="C9:D9"/>
    <mergeCell ref="B6:D6"/>
    <mergeCell ref="B2:D2"/>
    <mergeCell ref="B3:D3"/>
    <mergeCell ref="B4:D4"/>
    <mergeCell ref="B5:D5"/>
    <mergeCell ref="C1:D1"/>
  </mergeCells>
  <phoneticPr fontId="0" type="noConversion"/>
  <printOptions horizontalCentered="1"/>
  <pageMargins left="0.98425196850393704" right="0.39370078740157483" top="0.35433070866141736" bottom="0.35433070866141736" header="0.11811023622047245" footer="0.11811023622047245"/>
  <pageSetup paperSize="9" scale="80" orientation="portrait" r:id="rId1"/>
</worksheet>
</file>

<file path=xl/worksheets/sheet5.xml><?xml version="1.0" encoding="utf-8"?>
<worksheet xmlns="http://schemas.openxmlformats.org/spreadsheetml/2006/main" xmlns:r="http://schemas.openxmlformats.org/officeDocument/2006/relationships">
  <sheetPr>
    <tabColor theme="0"/>
  </sheetPr>
  <dimension ref="A1:F52"/>
  <sheetViews>
    <sheetView topLeftCell="A4" workbookViewId="0">
      <selection activeCell="B9" sqref="B9:C9"/>
    </sheetView>
  </sheetViews>
  <sheetFormatPr defaultRowHeight="12.75"/>
  <cols>
    <col min="1" max="1" width="28.85546875" style="98" customWidth="1"/>
    <col min="2" max="2" width="41.28515625" style="98" customWidth="1"/>
    <col min="3" max="3" width="18.140625" style="98" customWidth="1"/>
    <col min="4" max="16384" width="9.140625" style="98"/>
  </cols>
  <sheetData>
    <row r="1" spans="1:3" ht="15.75">
      <c r="A1" s="4"/>
      <c r="B1" s="212" t="s">
        <v>145</v>
      </c>
      <c r="C1" s="212"/>
    </row>
    <row r="2" spans="1:3" ht="15.75">
      <c r="A2" s="212" t="s">
        <v>1</v>
      </c>
      <c r="B2" s="213"/>
      <c r="C2" s="213"/>
    </row>
    <row r="3" spans="1:3" ht="15.75">
      <c r="A3" s="212" t="s">
        <v>2</v>
      </c>
      <c r="B3" s="213"/>
      <c r="C3" s="213"/>
    </row>
    <row r="4" spans="1:3" ht="15.75">
      <c r="A4" s="212" t="s">
        <v>3</v>
      </c>
      <c r="B4" s="213"/>
      <c r="C4" s="213"/>
    </row>
    <row r="5" spans="1:3" ht="15.75">
      <c r="A5" s="212" t="s">
        <v>4</v>
      </c>
      <c r="B5" s="213"/>
      <c r="C5" s="213"/>
    </row>
    <row r="6" spans="1:3" ht="15.75">
      <c r="A6" s="212" t="s">
        <v>5</v>
      </c>
      <c r="B6" s="213"/>
      <c r="C6" s="213"/>
    </row>
    <row r="7" spans="1:3" ht="15.75">
      <c r="A7" s="214" t="s">
        <v>222</v>
      </c>
      <c r="B7" s="215"/>
      <c r="C7" s="215"/>
    </row>
    <row r="8" spans="1:3" ht="15.75">
      <c r="A8" s="42"/>
      <c r="B8" s="89"/>
      <c r="C8" s="89" t="s">
        <v>220</v>
      </c>
    </row>
    <row r="9" spans="1:3" ht="15.75">
      <c r="A9" s="42"/>
      <c r="B9" s="219" t="s">
        <v>244</v>
      </c>
      <c r="C9" s="219"/>
    </row>
    <row r="10" spans="1:3" ht="15.75">
      <c r="A10" s="40"/>
      <c r="B10" s="105"/>
      <c r="C10" s="105"/>
    </row>
    <row r="11" spans="1:3" ht="15.75">
      <c r="A11" s="40"/>
      <c r="B11" s="42"/>
      <c r="C11" s="42"/>
    </row>
    <row r="12" spans="1:3" ht="15.75">
      <c r="A12" s="227" t="s">
        <v>110</v>
      </c>
      <c r="B12" s="228"/>
      <c r="C12" s="228"/>
    </row>
    <row r="13" spans="1:3" ht="15.75">
      <c r="A13" s="227" t="s">
        <v>218</v>
      </c>
      <c r="B13" s="228"/>
      <c r="C13" s="228"/>
    </row>
    <row r="14" spans="1:3" ht="15.75">
      <c r="A14" s="41"/>
      <c r="B14" s="40"/>
      <c r="C14" s="40"/>
    </row>
    <row r="15" spans="1:3" ht="15.75">
      <c r="A15" s="99" t="s">
        <v>146</v>
      </c>
      <c r="B15" s="229" t="s">
        <v>29</v>
      </c>
      <c r="C15" s="100" t="s">
        <v>147</v>
      </c>
    </row>
    <row r="16" spans="1:3" ht="15.75">
      <c r="A16" s="101" t="s">
        <v>148</v>
      </c>
      <c r="B16" s="230"/>
      <c r="C16" s="102" t="s">
        <v>149</v>
      </c>
    </row>
    <row r="17" spans="1:6" ht="15.75">
      <c r="A17" s="103">
        <v>1</v>
      </c>
      <c r="B17" s="103">
        <v>2</v>
      </c>
      <c r="C17" s="103">
        <v>3</v>
      </c>
    </row>
    <row r="18" spans="1:6" ht="30" customHeight="1">
      <c r="A18" s="91" t="s">
        <v>109</v>
      </c>
      <c r="B18" s="104" t="s">
        <v>110</v>
      </c>
      <c r="C18" s="199">
        <f>C19+C49</f>
        <v>30890.44</v>
      </c>
    </row>
    <row r="19" spans="1:6" ht="51" customHeight="1">
      <c r="A19" s="91" t="s">
        <v>111</v>
      </c>
      <c r="B19" s="92" t="s">
        <v>112</v>
      </c>
      <c r="C19" s="199">
        <f>C23+C39+C44+C20</f>
        <v>30858.21</v>
      </c>
    </row>
    <row r="20" spans="1:6" s="110" customFormat="1" ht="37.5" customHeight="1">
      <c r="A20" s="136" t="s">
        <v>191</v>
      </c>
      <c r="B20" s="137" t="s">
        <v>192</v>
      </c>
      <c r="C20" s="199">
        <f>C21</f>
        <v>1837.8</v>
      </c>
    </row>
    <row r="21" spans="1:6" s="110" customFormat="1" ht="72" customHeight="1">
      <c r="A21" s="24" t="s">
        <v>193</v>
      </c>
      <c r="B21" s="24" t="s">
        <v>194</v>
      </c>
      <c r="C21" s="199">
        <f>C22</f>
        <v>1837.8</v>
      </c>
    </row>
    <row r="22" spans="1:6" s="110" customFormat="1" ht="66" customHeight="1">
      <c r="A22" s="15" t="s">
        <v>195</v>
      </c>
      <c r="B22" s="139" t="s">
        <v>196</v>
      </c>
      <c r="C22" s="200">
        <v>1837.8</v>
      </c>
    </row>
    <row r="23" spans="1:6" s="110" customFormat="1" ht="51.75" customHeight="1">
      <c r="A23" s="91" t="s">
        <v>113</v>
      </c>
      <c r="B23" s="155" t="s">
        <v>114</v>
      </c>
      <c r="C23" s="199">
        <f>C24+C26+C28+C30</f>
        <v>17612.12</v>
      </c>
    </row>
    <row r="24" spans="1:6" s="110" customFormat="1" ht="131.25" hidden="1" customHeight="1">
      <c r="A24" s="156" t="s">
        <v>115</v>
      </c>
      <c r="B24" s="157" t="s">
        <v>116</v>
      </c>
      <c r="C24" s="201">
        <f>C25</f>
        <v>0</v>
      </c>
    </row>
    <row r="25" spans="1:6" s="110" customFormat="1" ht="126.75" hidden="1" customHeight="1">
      <c r="A25" s="159" t="s">
        <v>117</v>
      </c>
      <c r="B25" s="160" t="s">
        <v>118</v>
      </c>
      <c r="C25" s="202"/>
      <c r="F25" s="116"/>
    </row>
    <row r="26" spans="1:6" s="110" customFormat="1" ht="171.75" hidden="1" customHeight="1">
      <c r="A26" s="162" t="s">
        <v>170</v>
      </c>
      <c r="B26" s="163" t="s">
        <v>169</v>
      </c>
      <c r="C26" s="201">
        <f>C27</f>
        <v>0</v>
      </c>
      <c r="F26" s="116"/>
    </row>
    <row r="27" spans="1:6" s="110" customFormat="1" ht="165.75" hidden="1" customHeight="1">
      <c r="A27" s="164" t="s">
        <v>171</v>
      </c>
      <c r="B27" s="165" t="s">
        <v>168</v>
      </c>
      <c r="C27" s="202"/>
      <c r="F27" s="116"/>
    </row>
    <row r="28" spans="1:6" s="110" customFormat="1" ht="157.5" hidden="1">
      <c r="A28" s="166" t="s">
        <v>159</v>
      </c>
      <c r="B28" s="167" t="s">
        <v>173</v>
      </c>
      <c r="C28" s="201">
        <f>C29</f>
        <v>0</v>
      </c>
      <c r="F28" s="116"/>
    </row>
    <row r="29" spans="1:6" s="110" customFormat="1" ht="147" hidden="1" customHeight="1">
      <c r="A29" s="144" t="s">
        <v>158</v>
      </c>
      <c r="B29" s="150" t="s">
        <v>172</v>
      </c>
      <c r="C29" s="200"/>
      <c r="F29" s="116"/>
    </row>
    <row r="30" spans="1:6" s="110" customFormat="1" ht="21.75" customHeight="1">
      <c r="A30" s="91" t="s">
        <v>119</v>
      </c>
      <c r="B30" s="94" t="s">
        <v>120</v>
      </c>
      <c r="C30" s="199">
        <f>C31</f>
        <v>17612.12</v>
      </c>
    </row>
    <row r="31" spans="1:6" s="110" customFormat="1" ht="31.5">
      <c r="A31" s="91" t="s">
        <v>121</v>
      </c>
      <c r="B31" s="94" t="s">
        <v>122</v>
      </c>
      <c r="C31" s="199">
        <f>C32+C33+C34+C35+C36+C37+C38</f>
        <v>17612.12</v>
      </c>
    </row>
    <row r="32" spans="1:6" s="110" customFormat="1" ht="141.75">
      <c r="A32" s="159" t="s">
        <v>121</v>
      </c>
      <c r="B32" s="144" t="s">
        <v>150</v>
      </c>
      <c r="C32" s="202">
        <v>1020.4</v>
      </c>
    </row>
    <row r="33" spans="1:5" s="110" customFormat="1" ht="47.25">
      <c r="A33" s="168" t="s">
        <v>121</v>
      </c>
      <c r="B33" s="149" t="s">
        <v>239</v>
      </c>
      <c r="C33" s="203">
        <v>279.95</v>
      </c>
    </row>
    <row r="34" spans="1:5" s="110" customFormat="1" ht="159.75" customHeight="1">
      <c r="A34" s="7" t="s">
        <v>157</v>
      </c>
      <c r="B34" s="143" t="s">
        <v>238</v>
      </c>
      <c r="C34" s="202">
        <v>2500</v>
      </c>
    </row>
    <row r="35" spans="1:5" s="110" customFormat="1" ht="102.75" hidden="1" customHeight="1">
      <c r="A35" s="159" t="s">
        <v>121</v>
      </c>
      <c r="B35" s="150" t="s">
        <v>208</v>
      </c>
      <c r="C35" s="202"/>
    </row>
    <row r="36" spans="1:5" s="110" customFormat="1" ht="89.25" hidden="1" customHeight="1">
      <c r="A36" s="159" t="s">
        <v>121</v>
      </c>
      <c r="B36" s="150" t="s">
        <v>211</v>
      </c>
      <c r="C36" s="202"/>
    </row>
    <row r="37" spans="1:5" s="110" customFormat="1" ht="79.5" customHeight="1">
      <c r="A37" s="159" t="s">
        <v>121</v>
      </c>
      <c r="B37" s="150" t="s">
        <v>237</v>
      </c>
      <c r="C37" s="202">
        <v>610.79999999999995</v>
      </c>
    </row>
    <row r="38" spans="1:5" s="110" customFormat="1" ht="76.5" customHeight="1">
      <c r="A38" s="159" t="s">
        <v>121</v>
      </c>
      <c r="B38" s="150" t="s">
        <v>236</v>
      </c>
      <c r="C38" s="202">
        <v>13200.97</v>
      </c>
    </row>
    <row r="39" spans="1:5" s="110" customFormat="1" ht="31.5">
      <c r="A39" s="91" t="s">
        <v>123</v>
      </c>
      <c r="B39" s="170" t="s">
        <v>124</v>
      </c>
      <c r="C39" s="199">
        <f>C40+C42</f>
        <v>186.52</v>
      </c>
    </row>
    <row r="40" spans="1:5" s="110" customFormat="1" ht="63" customHeight="1">
      <c r="A40" s="91" t="s">
        <v>125</v>
      </c>
      <c r="B40" s="92" t="s">
        <v>126</v>
      </c>
      <c r="C40" s="199">
        <f>C41</f>
        <v>3.52</v>
      </c>
    </row>
    <row r="41" spans="1:5" s="110" customFormat="1" ht="63" customHeight="1">
      <c r="A41" s="95" t="s">
        <v>127</v>
      </c>
      <c r="B41" s="148" t="s">
        <v>128</v>
      </c>
      <c r="C41" s="200">
        <v>3.52</v>
      </c>
      <c r="E41" s="116"/>
    </row>
    <row r="42" spans="1:5" s="110" customFormat="1" ht="65.25" customHeight="1">
      <c r="A42" s="171" t="s">
        <v>129</v>
      </c>
      <c r="B42" s="137" t="s">
        <v>209</v>
      </c>
      <c r="C42" s="199">
        <f>C43</f>
        <v>183</v>
      </c>
    </row>
    <row r="43" spans="1:5" s="110" customFormat="1" ht="92.25" customHeight="1">
      <c r="A43" s="172" t="s">
        <v>130</v>
      </c>
      <c r="B43" s="147" t="s">
        <v>207</v>
      </c>
      <c r="C43" s="200">
        <v>183</v>
      </c>
    </row>
    <row r="44" spans="1:5" ht="15.75">
      <c r="A44" s="91" t="s">
        <v>131</v>
      </c>
      <c r="B44" s="92" t="s">
        <v>132</v>
      </c>
      <c r="C44" s="199">
        <f>C47+C45</f>
        <v>11221.77</v>
      </c>
    </row>
    <row r="45" spans="1:5" s="110" customFormat="1" ht="94.5" hidden="1">
      <c r="A45" s="173" t="s">
        <v>133</v>
      </c>
      <c r="B45" s="174" t="s">
        <v>134</v>
      </c>
      <c r="C45" s="204">
        <f>C46</f>
        <v>0</v>
      </c>
    </row>
    <row r="46" spans="1:5" s="110" customFormat="1" ht="94.5" hidden="1">
      <c r="A46" s="175" t="s">
        <v>135</v>
      </c>
      <c r="B46" s="176" t="s">
        <v>136</v>
      </c>
      <c r="C46" s="203"/>
    </row>
    <row r="47" spans="1:5" ht="31.5">
      <c r="A47" s="91" t="s">
        <v>137</v>
      </c>
      <c r="B47" s="94" t="s">
        <v>138</v>
      </c>
      <c r="C47" s="199">
        <f>C48</f>
        <v>11221.77</v>
      </c>
    </row>
    <row r="48" spans="1:5" ht="47.25">
      <c r="A48" s="95" t="s">
        <v>139</v>
      </c>
      <c r="B48" s="96" t="s">
        <v>140</v>
      </c>
      <c r="C48" s="200">
        <f>10822.02+399.75</f>
        <v>11221.77</v>
      </c>
    </row>
    <row r="49" spans="1:3" s="110" customFormat="1" ht="94.5">
      <c r="A49" s="177" t="s">
        <v>141</v>
      </c>
      <c r="B49" s="178" t="s">
        <v>151</v>
      </c>
      <c r="C49" s="205">
        <f>C50</f>
        <v>32.229999999999997</v>
      </c>
    </row>
    <row r="50" spans="1:3" s="110" customFormat="1" ht="157.5">
      <c r="A50" s="177" t="s">
        <v>142</v>
      </c>
      <c r="B50" s="179" t="s">
        <v>152</v>
      </c>
      <c r="C50" s="206">
        <f>C51</f>
        <v>32.229999999999997</v>
      </c>
    </row>
    <row r="51" spans="1:3" s="110" customFormat="1" ht="141.75">
      <c r="A51" s="177" t="s">
        <v>153</v>
      </c>
      <c r="B51" s="179" t="s">
        <v>154</v>
      </c>
      <c r="C51" s="205">
        <f>C52</f>
        <v>32.229999999999997</v>
      </c>
    </row>
    <row r="52" spans="1:3" s="110" customFormat="1" ht="94.5">
      <c r="A52" s="180" t="s">
        <v>155</v>
      </c>
      <c r="B52" s="152" t="s">
        <v>143</v>
      </c>
      <c r="C52" s="206">
        <v>32.229999999999997</v>
      </c>
    </row>
  </sheetData>
  <mergeCells count="11">
    <mergeCell ref="A6:C6"/>
    <mergeCell ref="A7:C7"/>
    <mergeCell ref="A12:C12"/>
    <mergeCell ref="A13:C13"/>
    <mergeCell ref="B15:B16"/>
    <mergeCell ref="B1:C1"/>
    <mergeCell ref="B9:C9"/>
    <mergeCell ref="A2:C2"/>
    <mergeCell ref="A3:C3"/>
    <mergeCell ref="A4:C4"/>
    <mergeCell ref="A5:C5"/>
  </mergeCells>
  <phoneticPr fontId="0" type="noConversion"/>
  <printOptions horizontalCentered="1"/>
  <pageMargins left="0.98425196850393704" right="0.39370078740157483" top="0.47244094488188981" bottom="0.86614173228346458" header="0.31496062992125984" footer="0.31496062992125984"/>
  <pageSetup paperSize="9" fitToHeight="3" orientation="portrait" r:id="rId1"/>
</worksheet>
</file>

<file path=xl/worksheets/sheet6.xml><?xml version="1.0" encoding="utf-8"?>
<worksheet xmlns="http://schemas.openxmlformats.org/spreadsheetml/2006/main" xmlns:r="http://schemas.openxmlformats.org/officeDocument/2006/relationships">
  <sheetPr>
    <tabColor theme="0"/>
  </sheetPr>
  <dimension ref="A1:F53"/>
  <sheetViews>
    <sheetView workbookViewId="0">
      <selection activeCell="A26" sqref="A26:B26"/>
    </sheetView>
  </sheetViews>
  <sheetFormatPr defaultRowHeight="12.75"/>
  <cols>
    <col min="1" max="1" width="28.85546875" style="98" customWidth="1"/>
    <col min="2" max="2" width="41.28515625" style="98" customWidth="1"/>
    <col min="3" max="3" width="11.7109375" style="98" customWidth="1"/>
    <col min="4" max="4" width="10.85546875" style="98" customWidth="1"/>
    <col min="5" max="16384" width="9.140625" style="98"/>
  </cols>
  <sheetData>
    <row r="1" spans="1:4" ht="15.75">
      <c r="A1" s="40"/>
      <c r="B1" s="4"/>
      <c r="C1" s="212" t="s">
        <v>182</v>
      </c>
      <c r="D1" s="212"/>
    </row>
    <row r="2" spans="1:4" ht="15.75">
      <c r="A2" s="40"/>
      <c r="B2" s="212" t="s">
        <v>1</v>
      </c>
      <c r="C2" s="213"/>
      <c r="D2" s="213"/>
    </row>
    <row r="3" spans="1:4" ht="15.75">
      <c r="A3" s="40"/>
      <c r="B3" s="212" t="s">
        <v>2</v>
      </c>
      <c r="C3" s="213"/>
      <c r="D3" s="213"/>
    </row>
    <row r="4" spans="1:4" ht="15.75">
      <c r="A4" s="40"/>
      <c r="B4" s="212" t="s">
        <v>3</v>
      </c>
      <c r="C4" s="213"/>
      <c r="D4" s="213"/>
    </row>
    <row r="5" spans="1:4" ht="15.75">
      <c r="A5" s="40"/>
      <c r="B5" s="212" t="s">
        <v>4</v>
      </c>
      <c r="C5" s="213"/>
      <c r="D5" s="213"/>
    </row>
    <row r="6" spans="1:4" ht="15.75">
      <c r="A6" s="40"/>
      <c r="B6" s="212" t="s">
        <v>5</v>
      </c>
      <c r="C6" s="213"/>
      <c r="D6" s="213"/>
    </row>
    <row r="7" spans="1:4" ht="15.75">
      <c r="A7" s="40"/>
      <c r="B7" s="214" t="s">
        <v>222</v>
      </c>
      <c r="C7" s="215"/>
      <c r="D7" s="215"/>
    </row>
    <row r="8" spans="1:4" ht="15.75">
      <c r="A8" s="40"/>
      <c r="B8" s="42"/>
      <c r="C8" s="89"/>
      <c r="D8" s="89" t="s">
        <v>220</v>
      </c>
    </row>
    <row r="9" spans="1:4" ht="15.75">
      <c r="A9" s="40"/>
      <c r="B9" s="42"/>
      <c r="C9" s="219" t="s">
        <v>221</v>
      </c>
      <c r="D9" s="219"/>
    </row>
    <row r="10" spans="1:4" ht="15.75">
      <c r="A10" s="40"/>
      <c r="C10" s="89"/>
    </row>
    <row r="11" spans="1:4" ht="15.75">
      <c r="A11" s="40"/>
      <c r="B11" s="90"/>
      <c r="C11" s="90"/>
    </row>
    <row r="12" spans="1:4" ht="15.75">
      <c r="A12" s="227" t="s">
        <v>110</v>
      </c>
      <c r="B12" s="228"/>
      <c r="C12" s="228"/>
    </row>
    <row r="13" spans="1:4" ht="15.75">
      <c r="A13" s="227" t="s">
        <v>217</v>
      </c>
      <c r="B13" s="228"/>
      <c r="C13" s="228"/>
    </row>
    <row r="14" spans="1:4" ht="15.75">
      <c r="A14" s="41"/>
      <c r="B14" s="40"/>
      <c r="C14" s="40"/>
    </row>
    <row r="15" spans="1:4" ht="15.75">
      <c r="A15" s="231" t="s">
        <v>183</v>
      </c>
      <c r="B15" s="229" t="s">
        <v>29</v>
      </c>
      <c r="C15" s="235" t="s">
        <v>147</v>
      </c>
      <c r="D15" s="236"/>
    </row>
    <row r="16" spans="1:4" ht="15.75">
      <c r="A16" s="232"/>
      <c r="B16" s="234"/>
      <c r="C16" s="237" t="s">
        <v>149</v>
      </c>
      <c r="D16" s="238"/>
    </row>
    <row r="17" spans="1:6" ht="15.75">
      <c r="A17" s="233"/>
      <c r="B17" s="230"/>
      <c r="C17" s="69" t="s">
        <v>213</v>
      </c>
      <c r="D17" s="69" t="s">
        <v>216</v>
      </c>
    </row>
    <row r="18" spans="1:6" ht="15.75">
      <c r="A18" s="103">
        <v>1</v>
      </c>
      <c r="B18" s="103">
        <v>2</v>
      </c>
      <c r="C18" s="103">
        <v>3</v>
      </c>
      <c r="D18" s="103">
        <v>4</v>
      </c>
    </row>
    <row r="19" spans="1:6" ht="30" customHeight="1">
      <c r="A19" s="91" t="s">
        <v>109</v>
      </c>
      <c r="B19" s="104" t="s">
        <v>110</v>
      </c>
      <c r="C19" s="93">
        <f>C20+C50</f>
        <v>9356.2800000000007</v>
      </c>
      <c r="D19" s="93">
        <f>D20+D50</f>
        <v>2716.09</v>
      </c>
    </row>
    <row r="20" spans="1:6" ht="51" customHeight="1">
      <c r="A20" s="91" t="s">
        <v>111</v>
      </c>
      <c r="B20" s="92" t="s">
        <v>112</v>
      </c>
      <c r="C20" s="93">
        <f>C24+C40+C45+C21</f>
        <v>9356.2800000000007</v>
      </c>
      <c r="D20" s="93">
        <f>D24+D40+D45+D21</f>
        <v>2716.09</v>
      </c>
    </row>
    <row r="21" spans="1:6" s="110" customFormat="1" ht="31.5" customHeight="1">
      <c r="A21" s="136" t="s">
        <v>191</v>
      </c>
      <c r="B21" s="137" t="s">
        <v>192</v>
      </c>
      <c r="C21" s="93">
        <f>C22</f>
        <v>1997.2</v>
      </c>
      <c r="D21" s="93">
        <f>D22</f>
        <v>0</v>
      </c>
    </row>
    <row r="22" spans="1:6" s="110" customFormat="1" ht="64.5" customHeight="1">
      <c r="A22" s="24" t="s">
        <v>193</v>
      </c>
      <c r="B22" s="24" t="s">
        <v>194</v>
      </c>
      <c r="C22" s="93">
        <f>C23</f>
        <v>1997.2</v>
      </c>
      <c r="D22" s="93">
        <f>D23</f>
        <v>0</v>
      </c>
    </row>
    <row r="23" spans="1:6" s="110" customFormat="1" ht="65.25" customHeight="1">
      <c r="A23" s="138" t="s">
        <v>195</v>
      </c>
      <c r="B23" s="139" t="s">
        <v>196</v>
      </c>
      <c r="C23" s="97">
        <v>1997.2</v>
      </c>
      <c r="D23" s="97">
        <v>0</v>
      </c>
    </row>
    <row r="24" spans="1:6" s="110" customFormat="1" ht="51.75" customHeight="1">
      <c r="A24" s="91" t="s">
        <v>113</v>
      </c>
      <c r="B24" s="155" t="s">
        <v>114</v>
      </c>
      <c r="C24" s="93">
        <f>C29+C25+C27</f>
        <v>4837.16</v>
      </c>
      <c r="D24" s="93">
        <f>D29+D25+D27</f>
        <v>176.87</v>
      </c>
    </row>
    <row r="25" spans="1:6" s="110" customFormat="1" ht="131.25" customHeight="1">
      <c r="A25" s="156" t="s">
        <v>115</v>
      </c>
      <c r="B25" s="157" t="s">
        <v>116</v>
      </c>
      <c r="C25" s="158">
        <f>C26</f>
        <v>3987.86</v>
      </c>
      <c r="D25" s="158">
        <f>D26</f>
        <v>0</v>
      </c>
    </row>
    <row r="26" spans="1:6" s="110" customFormat="1" ht="126.75" customHeight="1">
      <c r="A26" s="159" t="s">
        <v>117</v>
      </c>
      <c r="B26" s="160" t="s">
        <v>118</v>
      </c>
      <c r="C26" s="161">
        <v>3987.86</v>
      </c>
      <c r="D26" s="161"/>
      <c r="F26" s="116"/>
    </row>
    <row r="27" spans="1:6" s="110" customFormat="1" ht="156.75" hidden="1" customHeight="1">
      <c r="A27" s="117" t="s">
        <v>159</v>
      </c>
      <c r="B27" s="118" t="s">
        <v>180</v>
      </c>
      <c r="C27" s="115">
        <f>C28</f>
        <v>0</v>
      </c>
      <c r="D27" s="115">
        <f>D28</f>
        <v>0</v>
      </c>
      <c r="F27" s="116"/>
    </row>
    <row r="28" spans="1:6" s="110" customFormat="1" ht="158.25" hidden="1" customHeight="1">
      <c r="A28" s="117" t="s">
        <v>158</v>
      </c>
      <c r="B28" s="118" t="s">
        <v>181</v>
      </c>
      <c r="C28" s="119"/>
      <c r="D28" s="119"/>
      <c r="F28" s="116"/>
    </row>
    <row r="29" spans="1:6" s="110" customFormat="1" ht="21.75" customHeight="1">
      <c r="A29" s="91" t="s">
        <v>119</v>
      </c>
      <c r="B29" s="94" t="s">
        <v>120</v>
      </c>
      <c r="C29" s="93">
        <f>C30</f>
        <v>849.3</v>
      </c>
      <c r="D29" s="93">
        <f>D30</f>
        <v>176.87</v>
      </c>
    </row>
    <row r="30" spans="1:6" s="110" customFormat="1" ht="31.5">
      <c r="A30" s="95" t="s">
        <v>121</v>
      </c>
      <c r="B30" s="181" t="s">
        <v>122</v>
      </c>
      <c r="C30" s="97">
        <f>C31+C32+C34+C33+C35+C38+C36+C37+C39</f>
        <v>849.3</v>
      </c>
      <c r="D30" s="97">
        <f>D31+D32+D34+D33+D35+D38+D36+D37+D39</f>
        <v>176.87</v>
      </c>
    </row>
    <row r="31" spans="1:6" s="110" customFormat="1" ht="141.75" hidden="1">
      <c r="A31" s="114" t="s">
        <v>121</v>
      </c>
      <c r="B31" s="117" t="s">
        <v>150</v>
      </c>
      <c r="C31" s="115"/>
      <c r="D31" s="115"/>
    </row>
    <row r="32" spans="1:6" s="110" customFormat="1" ht="110.25" hidden="1">
      <c r="A32" s="120" t="s">
        <v>121</v>
      </c>
      <c r="B32" s="121" t="s">
        <v>184</v>
      </c>
      <c r="C32" s="122"/>
      <c r="D32" s="122"/>
    </row>
    <row r="33" spans="1:5" s="110" customFormat="1" ht="220.5" hidden="1">
      <c r="A33" s="120" t="s">
        <v>121</v>
      </c>
      <c r="B33" s="121" t="s">
        <v>185</v>
      </c>
      <c r="C33" s="122"/>
      <c r="D33" s="122"/>
    </row>
    <row r="34" spans="1:5" s="110" customFormat="1" ht="78.75" hidden="1">
      <c r="A34" s="114" t="s">
        <v>121</v>
      </c>
      <c r="B34" s="123" t="s">
        <v>186</v>
      </c>
      <c r="C34" s="115"/>
      <c r="D34" s="115"/>
    </row>
    <row r="35" spans="1:5" s="110" customFormat="1" ht="63">
      <c r="A35" s="168" t="s">
        <v>121</v>
      </c>
      <c r="B35" s="149" t="s">
        <v>210</v>
      </c>
      <c r="C35" s="169">
        <v>238.5</v>
      </c>
      <c r="D35" s="169">
        <v>176.87</v>
      </c>
    </row>
    <row r="36" spans="1:5" s="110" customFormat="1" ht="78.75" hidden="1">
      <c r="A36" s="114" t="s">
        <v>121</v>
      </c>
      <c r="B36" s="123" t="s">
        <v>187</v>
      </c>
      <c r="C36" s="115"/>
      <c r="D36" s="115"/>
    </row>
    <row r="37" spans="1:5" s="110" customFormat="1" ht="163.5" hidden="1" customHeight="1">
      <c r="A37" s="60" t="s">
        <v>157</v>
      </c>
      <c r="B37" s="124" t="s">
        <v>188</v>
      </c>
      <c r="C37" s="115"/>
      <c r="D37" s="115"/>
    </row>
    <row r="38" spans="1:5" s="110" customFormat="1" ht="90.75" customHeight="1">
      <c r="A38" s="159" t="s">
        <v>121</v>
      </c>
      <c r="B38" s="150" t="s">
        <v>212</v>
      </c>
      <c r="C38" s="161">
        <v>610.79999999999995</v>
      </c>
      <c r="D38" s="161">
        <v>0</v>
      </c>
    </row>
    <row r="39" spans="1:5" s="110" customFormat="1" ht="69" hidden="1" customHeight="1">
      <c r="A39" s="114" t="s">
        <v>121</v>
      </c>
      <c r="B39" s="125" t="s">
        <v>189</v>
      </c>
      <c r="C39" s="115"/>
      <c r="D39" s="115"/>
    </row>
    <row r="40" spans="1:5" s="110" customFormat="1" ht="31.5">
      <c r="A40" s="91" t="s">
        <v>123</v>
      </c>
      <c r="B40" s="170" t="s">
        <v>124</v>
      </c>
      <c r="C40" s="93">
        <f>C41+C43</f>
        <v>203.42000000000002</v>
      </c>
      <c r="D40" s="93">
        <f>D41+D43</f>
        <v>220.72</v>
      </c>
    </row>
    <row r="41" spans="1:5" s="110" customFormat="1" ht="63" customHeight="1">
      <c r="A41" s="91" t="s">
        <v>125</v>
      </c>
      <c r="B41" s="92" t="s">
        <v>126</v>
      </c>
      <c r="C41" s="93">
        <f>C42</f>
        <v>3.52</v>
      </c>
      <c r="D41" s="93">
        <f>D42</f>
        <v>3.52</v>
      </c>
    </row>
    <row r="42" spans="1:5" s="110" customFormat="1" ht="63" customHeight="1">
      <c r="A42" s="95" t="s">
        <v>127</v>
      </c>
      <c r="B42" s="148" t="s">
        <v>128</v>
      </c>
      <c r="C42" s="97">
        <v>3.52</v>
      </c>
      <c r="D42" s="97">
        <v>3.52</v>
      </c>
      <c r="E42" s="116"/>
    </row>
    <row r="43" spans="1:5" s="110" customFormat="1" ht="81" customHeight="1">
      <c r="A43" s="171" t="s">
        <v>129</v>
      </c>
      <c r="B43" s="137" t="s">
        <v>209</v>
      </c>
      <c r="C43" s="93">
        <f>C44</f>
        <v>199.9</v>
      </c>
      <c r="D43" s="93">
        <f>D44</f>
        <v>217.2</v>
      </c>
    </row>
    <row r="44" spans="1:5" s="110" customFormat="1" ht="90" customHeight="1">
      <c r="A44" s="172" t="s">
        <v>130</v>
      </c>
      <c r="B44" s="147" t="s">
        <v>207</v>
      </c>
      <c r="C44" s="97">
        <v>199.9</v>
      </c>
      <c r="D44" s="97">
        <v>217.2</v>
      </c>
    </row>
    <row r="45" spans="1:5" ht="15.75">
      <c r="A45" s="91" t="s">
        <v>131</v>
      </c>
      <c r="B45" s="92" t="s">
        <v>132</v>
      </c>
      <c r="C45" s="93">
        <f>C48+C46</f>
        <v>2318.5</v>
      </c>
      <c r="D45" s="93">
        <f>D48+D46</f>
        <v>2318.5</v>
      </c>
    </row>
    <row r="46" spans="1:5" s="110" customFormat="1" ht="94.5" hidden="1">
      <c r="A46" s="107" t="s">
        <v>133</v>
      </c>
      <c r="B46" s="108" t="s">
        <v>134</v>
      </c>
      <c r="C46" s="109">
        <f>C47</f>
        <v>0</v>
      </c>
      <c r="D46" s="109">
        <f>D47</f>
        <v>0</v>
      </c>
    </row>
    <row r="47" spans="1:5" s="110" customFormat="1" ht="94.5" hidden="1">
      <c r="A47" s="111" t="s">
        <v>135</v>
      </c>
      <c r="B47" s="112" t="s">
        <v>136</v>
      </c>
      <c r="C47" s="113"/>
      <c r="D47" s="113"/>
    </row>
    <row r="48" spans="1:5" ht="31.5">
      <c r="A48" s="91" t="s">
        <v>137</v>
      </c>
      <c r="B48" s="94" t="s">
        <v>138</v>
      </c>
      <c r="C48" s="93">
        <f>C49</f>
        <v>2318.5</v>
      </c>
      <c r="D48" s="93">
        <f>D49</f>
        <v>2318.5</v>
      </c>
    </row>
    <row r="49" spans="1:4" ht="47.25">
      <c r="A49" s="95" t="s">
        <v>139</v>
      </c>
      <c r="B49" s="96" t="s">
        <v>140</v>
      </c>
      <c r="C49" s="97">
        <v>2318.5</v>
      </c>
      <c r="D49" s="97">
        <v>2318.5</v>
      </c>
    </row>
    <row r="50" spans="1:4" s="110" customFormat="1" ht="94.5" hidden="1">
      <c r="A50" s="126" t="s">
        <v>141</v>
      </c>
      <c r="B50" s="127" t="s">
        <v>151</v>
      </c>
      <c r="C50" s="128">
        <f t="shared" ref="C50:D52" si="0">C51</f>
        <v>0</v>
      </c>
      <c r="D50" s="128">
        <f t="shared" si="0"/>
        <v>0</v>
      </c>
    </row>
    <row r="51" spans="1:4" s="110" customFormat="1" ht="157.5" hidden="1">
      <c r="A51" s="126" t="s">
        <v>142</v>
      </c>
      <c r="B51" s="129" t="s">
        <v>152</v>
      </c>
      <c r="C51" s="130">
        <f t="shared" si="0"/>
        <v>0</v>
      </c>
      <c r="D51" s="130">
        <f t="shared" si="0"/>
        <v>0</v>
      </c>
    </row>
    <row r="52" spans="1:4" s="110" customFormat="1" ht="141.75" hidden="1">
      <c r="A52" s="126" t="s">
        <v>153</v>
      </c>
      <c r="B52" s="129" t="s">
        <v>154</v>
      </c>
      <c r="C52" s="128">
        <f t="shared" si="0"/>
        <v>0</v>
      </c>
      <c r="D52" s="128">
        <f t="shared" si="0"/>
        <v>0</v>
      </c>
    </row>
    <row r="53" spans="1:4" s="110" customFormat="1" ht="94.5" hidden="1">
      <c r="A53" s="131" t="s">
        <v>155</v>
      </c>
      <c r="B53" s="132" t="s">
        <v>143</v>
      </c>
      <c r="C53" s="130"/>
      <c r="D53" s="130"/>
    </row>
  </sheetData>
  <mergeCells count="14">
    <mergeCell ref="A15:A17"/>
    <mergeCell ref="B15:B17"/>
    <mergeCell ref="C15:D15"/>
    <mergeCell ref="C16:D16"/>
    <mergeCell ref="B2:D2"/>
    <mergeCell ref="B3:D3"/>
    <mergeCell ref="B4:D4"/>
    <mergeCell ref="B5:D5"/>
    <mergeCell ref="B6:D6"/>
    <mergeCell ref="B7:D7"/>
    <mergeCell ref="A12:C12"/>
    <mergeCell ref="A13:C13"/>
    <mergeCell ref="C1:D1"/>
    <mergeCell ref="C9:D9"/>
  </mergeCells>
  <phoneticPr fontId="0" type="noConversion"/>
  <printOptions horizontalCentered="1"/>
  <pageMargins left="0.98425196850393704" right="0.39370078740157483" top="0.47244094488188981" bottom="0.86614173228346458" header="0.31496062992125984" footer="0.31496062992125984"/>
  <pageSetup paperSize="9" scale="90" fitToHeight="3" orientation="portrait" r:id="rId1"/>
</worksheet>
</file>

<file path=xl/worksheets/sheet7.xml><?xml version="1.0" encoding="utf-8"?>
<worksheet xmlns="http://schemas.openxmlformats.org/spreadsheetml/2006/main" xmlns:r="http://schemas.openxmlformats.org/officeDocument/2006/relationships">
  <sheetPr>
    <tabColor theme="0"/>
    <pageSetUpPr fitToPage="1"/>
  </sheetPr>
  <dimension ref="A1:H12"/>
  <sheetViews>
    <sheetView tabSelected="1" workbookViewId="0">
      <selection activeCell="A9" sqref="A9:D9"/>
    </sheetView>
  </sheetViews>
  <sheetFormatPr defaultRowHeight="16.5"/>
  <cols>
    <col min="1" max="1" width="6.85546875" style="153" customWidth="1"/>
    <col min="2" max="2" width="28.85546875" style="140" customWidth="1"/>
    <col min="3" max="3" width="27.7109375" style="140" customWidth="1"/>
    <col min="4" max="4" width="54.42578125" style="140" customWidth="1"/>
    <col min="5" max="5" width="16.7109375" style="140" customWidth="1"/>
    <col min="6" max="6" width="16.28515625" style="140" hidden="1" customWidth="1"/>
    <col min="7" max="7" width="16.140625" style="140" hidden="1" customWidth="1"/>
    <col min="8" max="8" width="52.42578125" style="140" customWidth="1"/>
    <col min="9" max="16384" width="9.140625" style="140"/>
  </cols>
  <sheetData>
    <row r="1" spans="1:8">
      <c r="A1" s="242" t="s">
        <v>233</v>
      </c>
      <c r="B1" s="243"/>
      <c r="C1" s="243"/>
      <c r="D1" s="243"/>
      <c r="E1" s="243"/>
      <c r="F1" s="243"/>
      <c r="G1" s="243"/>
      <c r="H1" s="243"/>
    </row>
    <row r="2" spans="1:8">
      <c r="A2" s="242"/>
      <c r="B2" s="243"/>
      <c r="C2" s="243"/>
      <c r="D2" s="243"/>
      <c r="E2" s="243"/>
      <c r="F2" s="243"/>
      <c r="G2" s="243"/>
      <c r="H2" s="243"/>
    </row>
    <row r="3" spans="1:8">
      <c r="A3" s="242"/>
      <c r="B3" s="243"/>
      <c r="C3" s="243"/>
      <c r="D3" s="243"/>
      <c r="E3" s="243"/>
      <c r="F3" s="243"/>
      <c r="G3" s="243"/>
      <c r="H3" s="243"/>
    </row>
    <row r="4" spans="1:8" ht="18" customHeight="1">
      <c r="A4" s="242"/>
      <c r="B4" s="243"/>
      <c r="C4" s="243"/>
      <c r="D4" s="243"/>
      <c r="E4" s="243"/>
      <c r="F4" s="243"/>
      <c r="G4" s="243"/>
      <c r="H4" s="243"/>
    </row>
    <row r="5" spans="1:8" ht="34.5" customHeight="1">
      <c r="A5" s="244" t="s">
        <v>223</v>
      </c>
      <c r="B5" s="244" t="s">
        <v>224</v>
      </c>
      <c r="C5" s="244" t="s">
        <v>28</v>
      </c>
      <c r="D5" s="244" t="s">
        <v>225</v>
      </c>
      <c r="E5" s="247" t="s">
        <v>235</v>
      </c>
      <c r="F5" s="248"/>
      <c r="G5" s="249"/>
      <c r="H5" s="246" t="s">
        <v>226</v>
      </c>
    </row>
    <row r="6" spans="1:8" ht="21.75" customHeight="1">
      <c r="A6" s="245"/>
      <c r="B6" s="245"/>
      <c r="C6" s="245"/>
      <c r="D6" s="245"/>
      <c r="E6" s="250"/>
      <c r="F6" s="251"/>
      <c r="G6" s="252"/>
      <c r="H6" s="246"/>
    </row>
    <row r="7" spans="1:8" s="142" customFormat="1" ht="47.25">
      <c r="A7" s="208">
        <v>1</v>
      </c>
      <c r="B7" s="209" t="s">
        <v>232</v>
      </c>
      <c r="C7" s="26" t="s">
        <v>240</v>
      </c>
      <c r="D7" s="22" t="s">
        <v>40</v>
      </c>
      <c r="E7" s="193">
        <v>120000</v>
      </c>
      <c r="F7" s="210"/>
      <c r="G7" s="210"/>
      <c r="H7" s="196" t="s">
        <v>241</v>
      </c>
    </row>
    <row r="8" spans="1:8" s="142" customFormat="1" ht="94.5">
      <c r="A8" s="208">
        <v>2</v>
      </c>
      <c r="B8" s="27" t="s">
        <v>227</v>
      </c>
      <c r="C8" s="26" t="s">
        <v>243</v>
      </c>
      <c r="D8" s="22" t="s">
        <v>69</v>
      </c>
      <c r="E8" s="197">
        <v>-600</v>
      </c>
      <c r="F8" s="210"/>
      <c r="G8" s="210"/>
      <c r="H8" s="196" t="s">
        <v>234</v>
      </c>
    </row>
    <row r="9" spans="1:8" s="142" customFormat="1" ht="23.25" customHeight="1">
      <c r="A9" s="239" t="s">
        <v>228</v>
      </c>
      <c r="B9" s="240"/>
      <c r="C9" s="240"/>
      <c r="D9" s="241"/>
      <c r="E9" s="187">
        <f>SUM(E7:E8)</f>
        <v>119400</v>
      </c>
      <c r="F9" s="194" t="e">
        <f>SUM(#REF!)</f>
        <v>#REF!</v>
      </c>
      <c r="G9" s="194" t="e">
        <f>SUM(#REF!)</f>
        <v>#REF!</v>
      </c>
      <c r="H9" s="185"/>
    </row>
    <row r="10" spans="1:8" s="142" customFormat="1" ht="362.25">
      <c r="A10" s="154">
        <v>3</v>
      </c>
      <c r="B10" s="141" t="s">
        <v>227</v>
      </c>
      <c r="C10" s="198" t="s">
        <v>229</v>
      </c>
      <c r="D10" s="151" t="s">
        <v>140</v>
      </c>
      <c r="E10" s="145">
        <f>86100+173365.2+140276.48</f>
        <v>399741.68000000005</v>
      </c>
      <c r="F10" s="146">
        <v>0</v>
      </c>
      <c r="G10" s="146">
        <v>0</v>
      </c>
      <c r="H10" s="186" t="s">
        <v>242</v>
      </c>
    </row>
    <row r="11" spans="1:8" s="142" customFormat="1" ht="20.25" customHeight="1">
      <c r="A11" s="188" t="s">
        <v>230</v>
      </c>
      <c r="B11" s="189"/>
      <c r="C11" s="189"/>
      <c r="D11" s="190"/>
      <c r="E11" s="191">
        <f>SUM(E10:E10)</f>
        <v>399741.68000000005</v>
      </c>
      <c r="F11" s="195">
        <f>SUM(F10:F10)</f>
        <v>0</v>
      </c>
      <c r="G11" s="195">
        <f>SUM(G10:G10)</f>
        <v>0</v>
      </c>
      <c r="H11" s="185"/>
    </row>
    <row r="12" spans="1:8" ht="24" customHeight="1">
      <c r="A12" s="188" t="s">
        <v>231</v>
      </c>
      <c r="B12" s="189"/>
      <c r="C12" s="189"/>
      <c r="D12" s="190"/>
      <c r="E12" s="191">
        <f>E9+E11</f>
        <v>519141.68000000005</v>
      </c>
      <c r="F12" s="195" t="e">
        <f>F9+F11</f>
        <v>#REF!</v>
      </c>
      <c r="G12" s="195" t="e">
        <f>G9+G11</f>
        <v>#REF!</v>
      </c>
      <c r="H12" s="192"/>
    </row>
  </sheetData>
  <mergeCells count="8">
    <mergeCell ref="A9:D9"/>
    <mergeCell ref="A1:H4"/>
    <mergeCell ref="A5:A6"/>
    <mergeCell ref="B5:B6"/>
    <mergeCell ref="C5:C6"/>
    <mergeCell ref="D5:D6"/>
    <mergeCell ref="H5:H6"/>
    <mergeCell ref="E5:G6"/>
  </mergeCells>
  <phoneticPr fontId="0" type="noConversion"/>
  <printOptions horizontalCentered="1"/>
  <pageMargins left="0" right="0" top="0.74803149606299213" bottom="0.39370078740157483" header="0" footer="0"/>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5</vt:i4>
      </vt:variant>
    </vt:vector>
  </HeadingPairs>
  <TitlesOfParts>
    <vt:vector size="12" baseType="lpstr">
      <vt:lpstr>Прил1 ист</vt:lpstr>
      <vt:lpstr>Прил2 ист</vt:lpstr>
      <vt:lpstr>Прил3 доходы</vt:lpstr>
      <vt:lpstr>Прил4 доходы</vt:lpstr>
      <vt:lpstr>Прил5 Безвозм </vt:lpstr>
      <vt:lpstr>Прил6 Безвозм</vt:lpstr>
      <vt:lpstr>список НОЯБРЬ 2024</vt:lpstr>
      <vt:lpstr>'Прил3 доходы'!Заголовки_для_печати</vt:lpstr>
      <vt:lpstr>'Прил4 доходы'!Заголовки_для_печати</vt:lpstr>
      <vt:lpstr>'Прил5 Безвозм '!Заголовки_для_печати</vt:lpstr>
      <vt:lpstr>'Прил6 Безвозм'!Заголовки_для_печати</vt:lpstr>
      <vt:lpstr>'список НОЯБРЬ 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Казанцева</dc:creator>
  <cp:lastModifiedBy>Общий отдел</cp:lastModifiedBy>
  <cp:lastPrinted>2024-11-11T06:57:13Z</cp:lastPrinted>
  <dcterms:created xsi:type="dcterms:W3CDTF">2015-10-21T06:37:27Z</dcterms:created>
  <dcterms:modified xsi:type="dcterms:W3CDTF">2024-11-12T11:07:14Z</dcterms:modified>
</cp:coreProperties>
</file>