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1840" windowHeight="12585" activeTab="4"/>
  </bookViews>
  <sheets>
    <sheet name="Прил1 ист" sheetId="1" r:id="rId1"/>
    <sheet name="Прил3 доходы" sheetId="3" r:id="rId2"/>
    <sheet name="Прил5 Безвозм " sheetId="5" r:id="rId3"/>
    <sheet name="Прил7 ГАДБ" sheetId="8" r:id="rId4"/>
    <sheet name="список - ноябрь" sheetId="7" r:id="rId5"/>
  </sheets>
  <definedNames>
    <definedName name="_xlnm.Print_Titles" localSheetId="2">'Прил5 Безвозм '!$15:$16</definedName>
    <definedName name="_xlnm.Print_Titles" localSheetId="3">'Прил7 ГАДБ'!$17:$22</definedName>
    <definedName name="_xlnm.Print_Area" localSheetId="1">'Прил3 доходы'!$A$1:$C$102</definedName>
    <definedName name="_xlnm.Print_Area" localSheetId="3">'Прил7 ГАДБ'!$A$1:$C$43</definedName>
    <definedName name="_xlnm.Print_Area" localSheetId="4">'список - ноябрь'!$A$1:$F$25</definedName>
  </definedNames>
  <calcPr calcId="114210" fullCalcOnLoad="1"/>
</workbook>
</file>

<file path=xl/calcChain.xml><?xml version="1.0" encoding="utf-8"?>
<calcChain xmlns="http://schemas.openxmlformats.org/spreadsheetml/2006/main">
  <c r="E17" i="7"/>
  <c r="C81" i="3"/>
  <c r="C79"/>
  <c r="C44" i="5"/>
  <c r="C48"/>
  <c r="E15" i="7"/>
  <c r="C28" i="5"/>
  <c r="C34"/>
  <c r="C78" i="3"/>
  <c r="C23" i="5"/>
  <c r="C24"/>
  <c r="E24" i="7"/>
  <c r="E25"/>
  <c r="C46" i="5"/>
  <c r="C95" i="3"/>
  <c r="C93"/>
  <c r="C69"/>
  <c r="C70"/>
  <c r="C71"/>
  <c r="C83"/>
  <c r="C80"/>
  <c r="C25" i="5"/>
  <c r="C33" i="3"/>
  <c r="C31"/>
  <c r="C29"/>
  <c r="C27"/>
  <c r="C98"/>
  <c r="C97"/>
  <c r="C96"/>
  <c r="C86"/>
  <c r="C88"/>
  <c r="C51" i="5"/>
  <c r="C50"/>
  <c r="C49"/>
  <c r="C45"/>
  <c r="C43"/>
  <c r="C40"/>
  <c r="C38"/>
  <c r="C27"/>
  <c r="C21"/>
  <c r="C20"/>
  <c r="C37"/>
  <c r="C42"/>
  <c r="C19"/>
  <c r="C18"/>
  <c r="C100" i="3"/>
  <c r="C94"/>
  <c r="C92"/>
  <c r="C89"/>
  <c r="C87"/>
  <c r="C85"/>
  <c r="C82"/>
  <c r="C76"/>
  <c r="C67"/>
  <c r="C66"/>
  <c r="C64"/>
  <c r="C63"/>
  <c r="C60"/>
  <c r="C59"/>
  <c r="C56"/>
  <c r="C55"/>
  <c r="C54"/>
  <c r="C51"/>
  <c r="C50"/>
  <c r="C49"/>
  <c r="C47"/>
  <c r="C46"/>
  <c r="C44"/>
  <c r="C42"/>
  <c r="C39"/>
  <c r="C36"/>
  <c r="C35"/>
  <c r="C26"/>
  <c r="C25"/>
  <c r="C21"/>
  <c r="C20"/>
  <c r="C75"/>
  <c r="C62"/>
  <c r="C91"/>
  <c r="C84"/>
  <c r="C41"/>
  <c r="C38"/>
  <c r="C53"/>
  <c r="C19"/>
  <c r="C74"/>
  <c r="C73"/>
  <c r="C102"/>
  <c r="C26" i="1"/>
  <c r="C25"/>
  <c r="C27"/>
  <c r="C24"/>
  <c r="C23"/>
</calcChain>
</file>

<file path=xl/sharedStrings.xml><?xml version="1.0" encoding="utf-8"?>
<sst xmlns="http://schemas.openxmlformats.org/spreadsheetml/2006/main" count="432" uniqueCount="298">
  <si>
    <t>Приложение 1</t>
  </si>
  <si>
    <t>к решению совета депутатов</t>
  </si>
  <si>
    <t>муниципального образования</t>
  </si>
  <si>
    <t xml:space="preserve"> Кусинское сельское поселение</t>
  </si>
  <si>
    <t>Киришского муниципального района</t>
  </si>
  <si>
    <t>Ленинградской области</t>
  </si>
  <si>
    <t>ИСТОЧНИКИ</t>
  </si>
  <si>
    <t xml:space="preserve">     внутреннего финансирования дефицита бюджета муниципального образования </t>
  </si>
  <si>
    <t xml:space="preserve">   Кусинское сельское поселение  Киришского муниципального района </t>
  </si>
  <si>
    <t>000 01 00 00 00 00 0000 000</t>
  </si>
  <si>
    <t>Источники внутреннего финансирования дефицитов бюджетов</t>
  </si>
  <si>
    <t>000 01 05 00 00 00 0000 000</t>
  </si>
  <si>
    <t>Изменение остатков средств на счетах по учету средств бюджетов</t>
  </si>
  <si>
    <t>000 01 05 02 00 00 0000 500</t>
  </si>
  <si>
    <t>Увеличение прочих остатков средств бюджетов</t>
  </si>
  <si>
    <t>000 01 05 02 01 10 0000 510</t>
  </si>
  <si>
    <t>Увеличение прочих остатков денежных средств бюджетов сельских поселений</t>
  </si>
  <si>
    <t>000 01 05 02 00 00 0000 600</t>
  </si>
  <si>
    <t>Уменьшение прочих остатков средств бюджетов</t>
  </si>
  <si>
    <t>000 01 05 02 01 10 0000 610</t>
  </si>
  <si>
    <t>Уменьшение прочих остатков денежных средств бюджетов сельских поселений</t>
  </si>
  <si>
    <t>Код</t>
  </si>
  <si>
    <t xml:space="preserve">Наименование </t>
  </si>
  <si>
    <t>Сумма        (тысяч рублей)</t>
  </si>
  <si>
    <t>Ленинградской области на 2019 год</t>
  </si>
  <si>
    <t>Приложение 3</t>
  </si>
  <si>
    <t>Кусинское сельское поселение</t>
  </si>
  <si>
    <t>Прогнозируемые поступления доходов в бюджет</t>
  </si>
  <si>
    <t xml:space="preserve">муниципального образования Кусинское сельское поселение </t>
  </si>
  <si>
    <t xml:space="preserve">Киришского муниципального района Ленинградской области </t>
  </si>
  <si>
    <t>на 2019 год</t>
  </si>
  <si>
    <t>Код бюджетной классификации</t>
  </si>
  <si>
    <t>Источник доходов</t>
  </si>
  <si>
    <t>Сумма                  (тысяч рублей)</t>
  </si>
  <si>
    <t>000 1 00 00000 00 0000 000</t>
  </si>
  <si>
    <t>НАЛОГОВЫЕ И НЕНАЛОГОВЫЕ ДОХОДЫ</t>
  </si>
  <si>
    <t>000 1 01 00000 00 0000 000</t>
  </si>
  <si>
    <t>Налоги на прибыль, доходы</t>
  </si>
  <si>
    <t>000 1 01 02000 01 0000 110</t>
  </si>
  <si>
    <t>Налоги на доходы физических лиц</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</si>
  <si>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</si>
  <si>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</si>
  <si>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</si>
  <si>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</si>
  <si>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</si>
  <si>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</si>
  <si>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</si>
  <si>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</si>
  <si>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</si>
  <si>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</si>
  <si>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</si>
  <si>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</si>
  <si>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</si>
  <si>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</si>
  <si>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</si>
  <si>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</si>
  <si>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</si>
  <si>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</si>
  <si>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</si>
  <si>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</si>
  <si>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000 1 05 03000 01 0000 110</t>
  </si>
  <si>
    <t>Единый сельскохозяйственный налог</t>
  </si>
  <si>
    <t>000 1 05 03010 01 0000 110</t>
  </si>
  <si>
    <t>000 1 06 00000 00 0000 000</t>
  </si>
  <si>
    <t>Налоги на имущество</t>
  </si>
  <si>
    <t>000 1 06 01000 00 0000 110</t>
  </si>
  <si>
    <t>Налог на имущество физических лиц</t>
  </si>
  <si>
    <t>000 1 06 01030 10 0000 110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</si>
  <si>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</si>
  <si>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000 1 06 06000 00 0000 110</t>
  </si>
  <si>
    <t>Земельный налог</t>
  </si>
  <si>
    <t>000 1 06 06030 00 0000 110</t>
  </si>
  <si>
    <t>Земельный налог с организаций</t>
  </si>
  <si>
    <t>000 1 06 06033 10 0000 110</t>
  </si>
  <si>
    <t>Земельный налог с организаций, обладающих земельным участком, расположенным в границах сельских поселений</t>
  </si>
  <si>
    <t>000 1 06 06040 00 0000 110</t>
  </si>
  <si>
    <t>Земельный налог с физических лиц</t>
  </si>
  <si>
    <t>000 1 06 06043 10 0000 110</t>
  </si>
  <si>
    <t>Земельный налог с физических лиц, обладающих земельным участком, расположенным в границах сельских поселений</t>
  </si>
  <si>
    <t>000 1 08 00000 00 0000 000</t>
  </si>
  <si>
    <t>Государственная пошлина</t>
  </si>
  <si>
    <t>000 1 08 04000 01 0000 110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</si>
  <si>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</si>
  <si>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</si>
  <si>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</si>
  <si>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000 1 09 00000 00 0000 000</t>
  </si>
  <si>
    <t>Задолженность и перерасчеты по отмененным налогам, сборам и иным обязательным платежам</t>
  </si>
  <si>
    <t>000 1 09 04000 00 0000 110</t>
  </si>
  <si>
    <t>000 1 09 04050 00 0000 110</t>
  </si>
  <si>
    <t>Земельный налог (по обязательствам, возникшим до 1 января 2006 года)</t>
  </si>
  <si>
    <t>000 1 09 04053 10 0000 110</t>
  </si>
  <si>
    <t>Земельный налог (по обязательствам, возникшим до 1 января 2006 года), мобилизуемый на территориях сельских поселений</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</si>
  <si>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</si>
  <si>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</si>
  <si>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</si>
  <si>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</si>
  <si>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</si>
  <si>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</si>
  <si>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000 1 11 05075 10 0000 120</t>
  </si>
  <si>
    <t>Доходы от сдачи в аренду имущества, составляющего казну сельских поселений (за исключением земельных участков)</t>
  </si>
  <si>
    <t>000 1 11 05075 10 0001 120</t>
  </si>
  <si>
    <t>Доходы от сдачи в аренду имущества, составляющего казну сельских поселений (за исключением земельных участков)-доходы от сдачи в аренду имущества, непосредственно участвующего в предоставлении коммунальных услуг населению</t>
  </si>
  <si>
    <t>000 1 11 05075 10 0002 120</t>
  </si>
  <si>
    <t>Доходы от сдачи в аренду имущества, составляющего казну сельских поселений (за исключением земельных участков) - по прочим договорам от сдачи в аренду имущества</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</si>
  <si>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</si>
  <si>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</si>
  <si>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</si>
  <si>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</si>
  <si>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000 1 11 09045 10 0000 120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</si>
  <si>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</si>
  <si>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000 1 13 00000 00 0000 000</t>
  </si>
  <si>
    <t>Доходы от оказания платных услуг и компенсации затрат государства</t>
  </si>
  <si>
    <t>000 1 13 01000 00 0000 130</t>
  </si>
  <si>
    <t xml:space="preserve">Доходы от оказания платных услуг (работ) </t>
  </si>
  <si>
    <t>000 1 13 01990 00 0000 130</t>
  </si>
  <si>
    <t>Прочие доходы от оказания платных услуг (работ)</t>
  </si>
  <si>
    <t>000 1 13 01995 10 0000 130</t>
  </si>
  <si>
    <t xml:space="preserve">Прочие доходы  от оказания платных услуг (работ) получателями средств бюджетов сельских поселений </t>
  </si>
  <si>
    <t>000 1 13 02000 00 0000 130</t>
  </si>
  <si>
    <t>Доходы от  компенсации затрат государства</t>
  </si>
  <si>
    <t>000 1 13 02990 00 0000 130</t>
  </si>
  <si>
    <t>Прочие доходы от компенсации затрат государства</t>
  </si>
  <si>
    <t>000 1 13 02995 10 0000 130</t>
  </si>
  <si>
    <t xml:space="preserve">Прочие доходы  от компенсации затрат бюджетов сельских поселений </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</si>
  <si>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</si>
  <si>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</si>
  <si>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</si>
  <si>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</si>
  <si>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000 2 02 20000 00 0000 150</t>
  </si>
  <si>
    <t>Субсидии бюджетам бюджетной системы Российской Федерации (межбюджетные субсидии)</t>
  </si>
  <si>
    <t>000 2 02 20216 00 0000 150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</si>
  <si>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</si>
  <si>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000 2 02 20216 10 0000 150</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</si>
  <si>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</si>
  <si>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000 2 02 29999 00 0000 150</t>
  </si>
  <si>
    <t>Прочие субсидии</t>
  </si>
  <si>
    <t>000 2 02 29999 10 0000 150</t>
  </si>
  <si>
    <t>Прочие субсидии бюджетам сельских поселений</t>
  </si>
  <si>
    <t>000 2 02 30000 00 0000 150</t>
  </si>
  <si>
    <t>Субвенции бюджетам бюджетной системы Российской Федерации</t>
  </si>
  <si>
    <t>000 2 02 30024 00 0000 150</t>
  </si>
  <si>
    <t>Субвенции местным бюджетам на выполнение передаваемых полномочий субъектов Российской Федерации</t>
  </si>
  <si>
    <t>000 2 02 30024 10 0000 150</t>
  </si>
  <si>
    <t>Субвенции бюджетам сельских поселений на выполнение передаваемых полномочий субъектов Российской Федерации</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</si>
  <si>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</si>
  <si>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</si>
  <si>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000 2 02 35118 10 0000 150</t>
  </si>
  <si>
    <t>Субвенции бюджетам сельских поселений на осуществление первичного воинского учета на территориях, где отсутствуют военные комиссариаты</t>
  </si>
  <si>
    <t>000 2 02 02999 00 0000 150</t>
  </si>
  <si>
    <t>000 2 02 02999 10 0000 150</t>
  </si>
  <si>
    <t>Субсидии на реализацию проектов местных инициатив граждан, получивших грантовую поддержку</t>
  </si>
  <si>
    <t>000 2 02 40000 00 0000 150</t>
  </si>
  <si>
    <t>Иные межбюджетные трансферты</t>
  </si>
  <si>
    <t>000 2 02 45160 00 0000 150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</si>
  <si>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</si>
  <si>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000 2 02 45160 10 0000 150</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</si>
  <si>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</si>
  <si>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000 2 02 49999 00 0000 150</t>
  </si>
  <si>
    <t>Прочие межбюджетные трансферты, передаваемые бюджетам</t>
  </si>
  <si>
    <t>000 2 02 49999 10 0000 150</t>
  </si>
  <si>
    <t>Прочие межбюджетные трансферты, передаваемые бюджетам сельских поселений</t>
  </si>
  <si>
    <t>000 2 18 00000 00 0000 000</t>
  </si>
  <si>
    <t>000 2 18 00000 00 0000 150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</si>
  <si>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</si>
  <si>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000 2 19 00000 00 0000 000</t>
  </si>
  <si>
    <t>Возврат остатков субсидий, субвенций и иных межбюджетных трансфертов, имеющих целевое назначение, прошлых лет</t>
  </si>
  <si>
    <t>000 2 19 05000 10 0000 150</t>
  </si>
  <si>
    <t>Возврат остатков субсидий, субвенций и иных межбюджетных трансфертов, имеющих целевое назначение, прошлых лет из бюджетов сельских поселений</t>
  </si>
  <si>
    <t>ВСЕГО: доходов</t>
  </si>
  <si>
    <t>Приложение 5</t>
  </si>
  <si>
    <t>на  2019 год</t>
  </si>
  <si>
    <t xml:space="preserve">Код бюджетной </t>
  </si>
  <si>
    <t xml:space="preserve">Сумма </t>
  </si>
  <si>
    <t>классификации</t>
  </si>
  <si>
    <t>(тысяч рублей)</t>
  </si>
  <si>
    <t>Прочие субсидии бюджетам сельских поселений на реализацию областного закона от 12 мая 2015 года N 42-оз "О содействии развитию на части территорий муниципальных образований Ленинградской области иных форм местного самоуправления"</t>
  </si>
  <si>
    <t>Субсидии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"Энергетика Ленинградской области" на 2014 - 2029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Ленинградской области"</t>
  </si>
  <si>
    <t xml:space="preserve">Прочие субсидии бюджетам сельских поселений на реализацию комплекса мероприятий по борьбе с борщевиком Сосновского </t>
  </si>
  <si>
    <t>Прочие субсидии бюджетам сельских поселений  на мероприятия, направленные на безаварийную работу объектов водоснабжения и водоотведения</t>
  </si>
  <si>
    <t>000 2 02 49999 10 0102 150</t>
  </si>
  <si>
    <t>Прочие межбюджетные трансферты, передаваемые бюджетам сельских поселений - иные межбюджетные трансферты на меры по обеспечению сбалансированности бюджетов поселений</t>
  </si>
  <si>
    <t>000 2 02 49999 10 0105 150</t>
  </si>
  <si>
    <t xml:space="preserve">Прочие межбюджетные трансферты, передаваемые бюджетам сельских поселений - иные межбюджетные трансферты на проведение непредвиденных аварийно- восстановительных работ и других неотложных мероприятий, направленных на обеспечение устойчивого функционирования объектов жилищно-коммунального хозяйства и социальной сферы, мероприятий по благоустройству территорий,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 </t>
  </si>
  <si>
    <t>№ п/п</t>
  </si>
  <si>
    <t>Наименование главного администратора доходов</t>
  </si>
  <si>
    <t>Наименование источника доходов</t>
  </si>
  <si>
    <t>Сумма  (рублей)</t>
  </si>
  <si>
    <t>Основание изменений</t>
  </si>
  <si>
    <t>Федеральная налоговая служба</t>
  </si>
  <si>
    <t>Администрация МО  Кусинское сельское поселение Киришского муниципального района Ленинградской области</t>
  </si>
  <si>
    <t>ВСЕГО НАЛОГОВЫЕ И НЕНАЛОГОВЫЕ ДОХОДЫ</t>
  </si>
  <si>
    <t>ВСЕГО БЕЗВОЗМЕЗДНЫЕ ПОСТУПЛЕНИЯ</t>
  </si>
  <si>
    <t>ИТОГО</t>
  </si>
  <si>
    <t>2 02 29999 10 0000 150</t>
  </si>
  <si>
    <t>Прочие субсидии бюджетам сельских поселений на реализацию областного закона от 15 января 2018 года N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</si>
  <si>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2 02 30024 10 0000 150</t>
  </si>
  <si>
    <t>2 02 35118 10 0000 150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</si>
  <si>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</si>
  <si>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</si>
  <si>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000 2 18 00000 10 0000 150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</si>
  <si>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</si>
  <si>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000 2 18 60010 10 0000 150</t>
  </si>
  <si>
    <t>2 18 60010 10 0000 150</t>
  </si>
  <si>
    <t>в редакции к решению совета депутатов</t>
  </si>
  <si>
    <t xml:space="preserve">от 12.12.2018 №65/299 </t>
  </si>
  <si>
    <t>000 1 03 02231 01 0000 110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</si>
  <si>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</si>
  <si>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</si>
  <si>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</si>
  <si>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</si>
  <si>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</si>
  <si>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</si>
  <si>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</si>
  <si>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Справочная информация по вносимым изменениям в доходную часть бюджета  муниципального образования Кусинское сельское поселение Киришского муниципального района Ленинградской области на 2019 год, вносимые на рассмотрение совета депутатов муниципального образования  Кусинское сельское поселение Киришского муниципального района Ленинградской области</t>
  </si>
  <si>
    <t>2 02 49999 10 0105 150</t>
  </si>
  <si>
    <t xml:space="preserve">                                                                                               Приложение 7</t>
  </si>
  <si>
    <t>ПЕРЕЧЕНЬ И КОДЫ</t>
  </si>
  <si>
    <t xml:space="preserve">главных администраторов доходов бюджета </t>
  </si>
  <si>
    <t>Киришского муниципального района Ленинградской   области</t>
  </si>
  <si>
    <t>Наименование главного администратора доходов бюджета муниципального образования Кусинское сельское поселение Киришского муниципального района Ленинградской области</t>
  </si>
  <si>
    <t>Российской Федерации</t>
  </si>
  <si>
    <t>главного администратора доходов</t>
  </si>
  <si>
    <t>доходов бюджета муниципального образования Кусинское сельское поселение Киришского муниципального района Ленинградской области</t>
  </si>
  <si>
    <t>Администрация муниципального образования Кусинское сельское  поселение Киришского муниципального района Ленинградской области</t>
  </si>
  <si>
    <t>1 08 04020 01 1000 110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</si>
  <si>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</si>
  <si>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1 11 05075 10 0002 120</t>
  </si>
  <si>
    <t xml:space="preserve"> 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</si>
  <si>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</si>
  <si>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1 11 09045 10 0000 120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</si>
  <si>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</si>
  <si>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1 13 02995 10 0000 130</t>
  </si>
  <si>
    <t>Прочие доходы от компенсации затрат бюджетов сельских поселений</t>
  </si>
  <si>
    <t>1 14 02053 10 0000 410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</si>
  <si>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</si>
  <si>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1 14 02053 10 0000 440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</si>
  <si>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</si>
  <si>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1 16 90050 10 0000 140</t>
  </si>
  <si>
    <t>Прочие поступления от денежных взысканий (штрафов) и иных сумм в возмещение ущерба, зачисляемые в бюджеты сельских поселений</t>
  </si>
  <si>
    <t>1 17 01050 10 0000 180</t>
  </si>
  <si>
    <t>Невыясненные поступления, зачисляемые в бюджеты сельских поселений</t>
  </si>
  <si>
    <t>2 02 20216 10 0000 150</t>
  </si>
  <si>
    <t>2 02 45160 10 0000 150</t>
  </si>
  <si>
    <t>2 02 49999 10 0102 150</t>
  </si>
  <si>
    <t>2 19 60010 10 0000 150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</si>
  <si>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</si>
  <si>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 xml:space="preserve"> 1 11 05075 10 0001 120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</si>
  <si>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</si>
  <si>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1 14 06025 10 0000 430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</si>
  <si>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</si>
  <si>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2 02 20302 10 0000 150</t>
  </si>
  <si>
    <t>Уведомление №2248 от 05.06.2019 г</t>
  </si>
  <si>
    <t>Прочие субсидии бюджетам городских поселений на реализацию областного закона от 28 декабря 2018 года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</si>
  <si>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 2 02 29999 10 0000 150</t>
  </si>
  <si>
    <t xml:space="preserve"> 000 2 02 29999 10 0000 150</t>
  </si>
  <si>
    <t>000 2 02 20302 10 0000 150</t>
  </si>
  <si>
    <t>Субсидии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</si>
  <si>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</si>
  <si>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 2 02 20302 10 0000 150</t>
  </si>
  <si>
    <t>Уведомление №3912 от 17.07.2019 и №1328 от 12.04.2019 г</t>
  </si>
  <si>
    <t>000 2 02 20302 00 0000 150</t>
  </si>
  <si>
    <t xml:space="preserve"> 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</si>
  <si>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 xml:space="preserve"> 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</si>
  <si>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1 14 06025 10 0 000 430</t>
  </si>
  <si>
    <t>1 13 02995 10 0 000 130</t>
  </si>
  <si>
    <t>1 09 04053 10 0 000 110</t>
  </si>
  <si>
    <t>1 05 03010 01 0 000 110</t>
  </si>
  <si>
    <t xml:space="preserve">000 1 14 06025 10 0000 430
</t>
  </si>
  <si>
    <t>000 1 14 06020 00 0000 430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</si>
  <si>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</si>
  <si>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 </t>
  </si>
  <si>
    <t>000 1 14 06000 00 0000 430</t>
  </si>
  <si>
    <t xml:space="preserve">Доходы от продажи земельных участков, находящихся в государственной и  муниципальной собственности </t>
  </si>
  <si>
    <t>Доходы от продажи материальных и нематериальных активов</t>
  </si>
  <si>
    <t>000 1 14 00000 00 0000 000</t>
  </si>
  <si>
    <t>Уведомление № 3942 от 17.07.2018</t>
  </si>
  <si>
    <t xml:space="preserve"> 2 02 45160 10 0000 150</t>
  </si>
  <si>
    <t xml:space="preserve">Фактическое поступление доходов </t>
  </si>
  <si>
    <t>Ожидаемое поступление доходов</t>
  </si>
  <si>
    <t xml:space="preserve"> 2 02 49999 10 0105 150</t>
  </si>
  <si>
    <t>Решение совета депутатов муниципального образования Киришский муниципальный район 
Ленинградской области  от 22 мая 2019 года № 49/391</t>
  </si>
  <si>
    <t>Распоряжение правительства ЛЕНИНГРАДСКОЙ ОБЛАСТИ ОТ 26.07.2019 года № 484-Р "О распределении дотаций бюджетам муниципальных образований Ленинградской области на поощрение органов местного самоуправления муниципальных образований Ленинградской области за достижение наилучших результатов социально-экономического развития Ленинградской области"</t>
  </si>
  <si>
    <t>Субсидии на обеспечение устойчивого сокращения непригодного для проживания жилого фонда</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</si>
  <si>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</si>
  <si>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Уведомление № 4281 от 09.08.2019</t>
  </si>
  <si>
    <t>2 02 20299 10 0000 150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</si>
  <si>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</si>
  <si>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000 2 02 20299 10 0000 150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</si>
  <si>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</si>
  <si>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000 2 02 20299 00 0000 150</t>
  </si>
  <si>
    <t>Уведомление № 4474 от 15.08.2019</t>
  </si>
  <si>
    <t xml:space="preserve">Уведомление №2592 от 04.09.2019 </t>
  </si>
  <si>
    <t>1 06 01030 10 0000 110</t>
  </si>
  <si>
    <t>Федеральное казначейство</t>
  </si>
  <si>
    <t>1 03 02251 01 0000 110</t>
  </si>
  <si>
    <t>1 06 06043 10 0000 110</t>
  </si>
  <si>
    <t xml:space="preserve"> 1 11 09045 10 0000 120</t>
  </si>
  <si>
    <t>от 26.11.2019 № 5/25</t>
  </si>
</sst>
</file>

<file path=xl/styles.xml><?xml version="1.0" encoding="utf-8"?>
<styleSheet xmlns="http://schemas.openxmlformats.org/spreadsheetml/2006/main">
  <numFmts count="1">
    <numFmt numFmtId="164" formatCode="_(* #,##0.00_);_(* \(#,##0.00\);_(* &quot;-&quot;??_);_(@_)"/>
  </numFmts>
  <fonts count="22">
    <font>
      <sz val="10"/>
      <name val="Arial"/>
    </font>
    <font>
      <sz val="12"/>
      <name val="Times New Roman"/>
      <family val="1"/>
      <charset val="204"/>
    </font>
    <font>
      <sz val="12"/>
      <name val="Arial"/>
      <family val="2"/>
      <charset val="204"/>
    </font>
    <font>
      <b/>
      <sz val="12"/>
      <name val="Times New Roman"/>
      <family val="1"/>
      <charset val="204"/>
    </font>
    <font>
      <b/>
      <sz val="12"/>
      <name val="Arial"/>
      <family val="2"/>
      <charset val="204"/>
    </font>
    <font>
      <sz val="10"/>
      <name val="Arial"/>
      <family val="2"/>
      <charset val="204"/>
    </font>
    <font>
      <sz val="10"/>
      <name val="Arial"/>
      <family val="2"/>
      <charset val="204"/>
    </font>
    <font>
      <sz val="12"/>
      <color indexed="10"/>
      <name val="Times New Roman"/>
      <family val="1"/>
      <charset val="204"/>
    </font>
    <font>
      <sz val="10"/>
      <color indexed="10"/>
      <name val="Arial"/>
      <family val="2"/>
      <charset val="204"/>
    </font>
    <font>
      <b/>
      <sz val="12"/>
      <color indexed="10"/>
      <name val="Times New Roman"/>
      <family val="1"/>
      <charset val="204"/>
    </font>
    <font>
      <i/>
      <sz val="11"/>
      <name val="Calibri"/>
      <family val="2"/>
      <charset val="204"/>
    </font>
    <font>
      <sz val="11"/>
      <name val="Calibri"/>
      <family val="2"/>
      <charset val="204"/>
    </font>
    <font>
      <sz val="11"/>
      <name val="Times New Roman"/>
      <family val="1"/>
      <charset val="204"/>
    </font>
    <font>
      <b/>
      <sz val="11"/>
      <name val="Calibri"/>
      <family val="2"/>
      <charset val="204"/>
    </font>
    <font>
      <b/>
      <sz val="10"/>
      <name val="Arial"/>
      <family val="2"/>
      <charset val="204"/>
    </font>
    <font>
      <b/>
      <sz val="11"/>
      <color indexed="10"/>
      <name val="Times New Roman"/>
      <family val="1"/>
      <charset val="204"/>
    </font>
    <font>
      <sz val="11"/>
      <color indexed="10"/>
      <name val="Times New Roman"/>
      <family val="1"/>
      <charset val="204"/>
    </font>
    <font>
      <sz val="10"/>
      <name val="Arial Cyr"/>
      <charset val="204"/>
    </font>
    <font>
      <b/>
      <sz val="12"/>
      <color indexed="8"/>
      <name val="Times New Roman"/>
      <family val="1"/>
      <charset val="204"/>
    </font>
    <font>
      <b/>
      <sz val="11"/>
      <name val="Times New Roman"/>
      <family val="1"/>
      <charset val="204"/>
    </font>
    <font>
      <sz val="12"/>
      <name val="Arial Narrow"/>
      <family val="2"/>
      <charset val="204"/>
    </font>
    <font>
      <sz val="11"/>
      <color theme="1"/>
      <name val="Calibri"/>
      <family val="2"/>
      <charset val="204"/>
      <scheme val="minor"/>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s>
  <cellStyleXfs count="17">
    <xf numFmtId="0" fontId="0" fillId="0" borderId="0"/>
    <xf numFmtId="0" fontId="5" fillId="0" borderId="0"/>
    <xf numFmtId="0" fontId="21" fillId="0" borderId="0"/>
    <xf numFmtId="0" fontId="21" fillId="0" borderId="0"/>
    <xf numFmtId="0" fontId="21" fillId="0" borderId="0"/>
    <xf numFmtId="0" fontId="17" fillId="0" borderId="0"/>
    <xf numFmtId="0" fontId="5" fillId="0" borderId="0"/>
    <xf numFmtId="0" fontId="6" fillId="0" borderId="0"/>
    <xf numFmtId="0" fontId="21" fillId="0" borderId="0"/>
    <xf numFmtId="0" fontId="5" fillId="0" borderId="0"/>
    <xf numFmtId="0" fontId="5" fillId="0" borderId="0"/>
    <xf numFmtId="0" fontId="6" fillId="0" borderId="0"/>
    <xf numFmtId="0" fontId="21"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cellStyleXfs>
  <cellXfs count="209">
    <xf numFmtId="0" fontId="0" fillId="0" borderId="0" xfId="0"/>
    <xf numFmtId="0" fontId="1" fillId="0" borderId="0" xfId="0" applyFont="1"/>
    <xf numFmtId="0" fontId="2" fillId="0" borderId="0" xfId="0" applyFont="1"/>
    <xf numFmtId="0" fontId="4" fillId="0" borderId="0" xfId="0" applyFont="1"/>
    <xf numFmtId="0" fontId="1" fillId="0" borderId="0" xfId="0" applyFont="1" applyAlignment="1">
      <alignment horizontal="right"/>
    </xf>
    <xf numFmtId="0" fontId="3" fillId="0" borderId="1" xfId="0" applyFont="1" applyBorder="1"/>
    <xf numFmtId="0" fontId="3" fillId="0" borderId="1" xfId="0" applyFont="1" applyBorder="1" applyAlignment="1">
      <alignment horizontal="justify"/>
    </xf>
    <xf numFmtId="0" fontId="1" fillId="0" borderId="1" xfId="0" applyFont="1" applyBorder="1"/>
    <xf numFmtId="0" fontId="1" fillId="0" borderId="1" xfId="0" applyFont="1" applyBorder="1" applyAlignment="1">
      <alignment horizontal="justify"/>
    </xf>
    <xf numFmtId="2" fontId="2" fillId="0" borderId="0" xfId="0" applyNumberFormat="1" applyFont="1"/>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2" fontId="3" fillId="0" borderId="1" xfId="0" applyNumberFormat="1" applyFont="1" applyBorder="1" applyAlignment="1">
      <alignment horizontal="right"/>
    </xf>
    <xf numFmtId="2" fontId="1" fillId="0" borderId="1" xfId="0" applyNumberFormat="1" applyFont="1" applyBorder="1" applyAlignment="1">
      <alignment horizontal="right"/>
    </xf>
    <xf numFmtId="2" fontId="1" fillId="2" borderId="1" xfId="0" applyNumberFormat="1" applyFont="1" applyFill="1" applyBorder="1" applyAlignment="1">
      <alignment horizontal="right"/>
    </xf>
    <xf numFmtId="2" fontId="3" fillId="0" borderId="1" xfId="0" applyNumberFormat="1" applyFont="1" applyFill="1" applyBorder="1" applyAlignment="1">
      <alignment horizontal="right"/>
    </xf>
    <xf numFmtId="2" fontId="1" fillId="0" borderId="1" xfId="0" applyNumberFormat="1" applyFont="1" applyFill="1" applyBorder="1" applyAlignment="1">
      <alignment horizontal="right"/>
    </xf>
    <xf numFmtId="0" fontId="1" fillId="0" borderId="1" xfId="0" applyFont="1" applyBorder="1" applyAlignment="1">
      <alignment horizontal="center"/>
    </xf>
    <xf numFmtId="0" fontId="3" fillId="0" borderId="0" xfId="0" applyFont="1"/>
    <xf numFmtId="0" fontId="3" fillId="0" borderId="2" xfId="1" applyFont="1" applyBorder="1" applyAlignment="1">
      <alignment horizontal="center" vertical="top" wrapText="1"/>
    </xf>
    <xf numFmtId="0" fontId="3" fillId="0" borderId="2" xfId="1" applyFont="1" applyBorder="1" applyAlignment="1">
      <alignment horizontal="center" vertical="top"/>
    </xf>
    <xf numFmtId="0" fontId="3" fillId="0" borderId="1" xfId="6" applyFont="1" applyBorder="1" applyAlignment="1">
      <alignment horizontal="center" vertical="top" wrapText="1"/>
    </xf>
    <xf numFmtId="0" fontId="3" fillId="0" borderId="1" xfId="0" applyFont="1" applyBorder="1" applyAlignment="1">
      <alignment wrapText="1"/>
    </xf>
    <xf numFmtId="0" fontId="1" fillId="0" borderId="1" xfId="0" applyFont="1" applyBorder="1" applyAlignment="1">
      <alignment horizontal="justify" wrapText="1"/>
    </xf>
    <xf numFmtId="0" fontId="1" fillId="0" borderId="1" xfId="1" applyFont="1" applyBorder="1"/>
    <xf numFmtId="0" fontId="1" fillId="0" borderId="1" xfId="1" applyNumberFormat="1" applyFont="1" applyBorder="1" applyAlignment="1">
      <alignment horizontal="justify" wrapText="1"/>
    </xf>
    <xf numFmtId="0" fontId="3" fillId="0" borderId="1" xfId="0" applyFont="1" applyBorder="1" applyAlignment="1">
      <alignment horizontal="justify" wrapText="1"/>
    </xf>
    <xf numFmtId="0" fontId="1" fillId="0" borderId="1" xfId="0" applyFont="1" applyBorder="1" applyAlignment="1">
      <alignment horizontal="left"/>
    </xf>
    <xf numFmtId="2" fontId="0" fillId="0" borderId="0" xfId="0" applyNumberFormat="1"/>
    <xf numFmtId="0" fontId="3" fillId="0" borderId="1" xfId="1" applyFont="1" applyBorder="1"/>
    <xf numFmtId="0" fontId="3" fillId="0" borderId="1" xfId="1" applyFont="1" applyBorder="1" applyAlignment="1">
      <alignment wrapText="1"/>
    </xf>
    <xf numFmtId="2" fontId="3" fillId="0" borderId="1" xfId="1" applyNumberFormat="1" applyFont="1" applyBorder="1" applyAlignment="1">
      <alignment horizontal="right"/>
    </xf>
    <xf numFmtId="0" fontId="8" fillId="0" borderId="0" xfId="0" applyFont="1"/>
    <xf numFmtId="0" fontId="1" fillId="0" borderId="1" xfId="1" applyFont="1" applyBorder="1" applyAlignment="1">
      <alignment wrapText="1"/>
    </xf>
    <xf numFmtId="2" fontId="1" fillId="0" borderId="1" xfId="1" applyNumberFormat="1" applyFont="1" applyBorder="1" applyAlignment="1">
      <alignment horizontal="right"/>
    </xf>
    <xf numFmtId="0" fontId="1" fillId="2" borderId="1" xfId="0" applyFont="1" applyFill="1" applyBorder="1" applyAlignment="1">
      <alignment horizontal="justify" wrapText="1"/>
    </xf>
    <xf numFmtId="0" fontId="3" fillId="2" borderId="1" xfId="0" applyFont="1" applyFill="1" applyBorder="1"/>
    <xf numFmtId="0" fontId="3" fillId="2" borderId="1" xfId="0" applyFont="1" applyFill="1" applyBorder="1" applyAlignment="1">
      <alignment horizontal="justify" wrapText="1"/>
    </xf>
    <xf numFmtId="2" fontId="3" fillId="2" borderId="1" xfId="0" applyNumberFormat="1" applyFont="1" applyFill="1" applyBorder="1" applyAlignment="1">
      <alignment horizontal="right"/>
    </xf>
    <xf numFmtId="0" fontId="0" fillId="2" borderId="0" xfId="0" applyFill="1"/>
    <xf numFmtId="0" fontId="1" fillId="2" borderId="1" xfId="0" applyFont="1" applyFill="1" applyBorder="1"/>
    <xf numFmtId="0" fontId="1" fillId="2" borderId="1" xfId="1" applyFont="1" applyFill="1" applyBorder="1" applyAlignment="1">
      <alignment horizontal="justify" wrapText="1"/>
    </xf>
    <xf numFmtId="0" fontId="5" fillId="2" borderId="0" xfId="0" applyFont="1" applyFill="1"/>
    <xf numFmtId="0" fontId="5" fillId="0" borderId="0" xfId="0" applyFont="1"/>
    <xf numFmtId="0" fontId="3" fillId="2" borderId="1" xfId="0" applyFont="1" applyFill="1" applyBorder="1" applyAlignment="1">
      <alignment horizontal="center" wrapText="1"/>
    </xf>
    <xf numFmtId="0" fontId="3" fillId="0" borderId="3" xfId="0" applyFont="1" applyBorder="1" applyAlignment="1">
      <alignment horizontal="justify"/>
    </xf>
    <xf numFmtId="0" fontId="9" fillId="3" borderId="1" xfId="0" applyFont="1" applyFill="1" applyBorder="1"/>
    <xf numFmtId="0" fontId="9" fillId="3" borderId="1" xfId="0" applyNumberFormat="1" applyFont="1" applyFill="1" applyBorder="1" applyAlignment="1">
      <alignment horizontal="justify"/>
    </xf>
    <xf numFmtId="2" fontId="9" fillId="3" borderId="1" xfId="0" applyNumberFormat="1" applyFont="1" applyFill="1" applyBorder="1" applyAlignment="1">
      <alignment horizontal="right"/>
    </xf>
    <xf numFmtId="0" fontId="7" fillId="3" borderId="1" xfId="0" applyFont="1" applyFill="1" applyBorder="1"/>
    <xf numFmtId="0" fontId="7" fillId="3" borderId="1" xfId="0" applyNumberFormat="1" applyFont="1" applyFill="1" applyBorder="1" applyAlignment="1">
      <alignment horizontal="justify"/>
    </xf>
    <xf numFmtId="2" fontId="7" fillId="3" borderId="1" xfId="0" applyNumberFormat="1" applyFont="1" applyFill="1" applyBorder="1" applyAlignment="1">
      <alignment horizontal="right"/>
    </xf>
    <xf numFmtId="0" fontId="1" fillId="0" borderId="1" xfId="1" applyFont="1" applyBorder="1" applyAlignment="1">
      <alignment horizontal="justify" wrapText="1"/>
    </xf>
    <xf numFmtId="0" fontId="3" fillId="0" borderId="1" xfId="1" applyFont="1" applyBorder="1" applyAlignment="1">
      <alignment horizontal="justify" wrapText="1"/>
    </xf>
    <xf numFmtId="0" fontId="9" fillId="3" borderId="1" xfId="0" applyFont="1" applyFill="1" applyBorder="1" applyAlignment="1">
      <alignment horizontal="justify" wrapText="1"/>
    </xf>
    <xf numFmtId="0" fontId="7" fillId="3" borderId="1" xfId="0" applyFont="1" applyFill="1" applyBorder="1" applyAlignment="1">
      <alignment horizontal="justify" wrapText="1"/>
    </xf>
    <xf numFmtId="0" fontId="3" fillId="0" borderId="1" xfId="0" applyFont="1" applyFill="1" applyBorder="1"/>
    <xf numFmtId="0" fontId="3" fillId="0" borderId="1" xfId="0" applyFont="1" applyFill="1" applyBorder="1" applyAlignment="1">
      <alignment horizontal="justify"/>
    </xf>
    <xf numFmtId="0" fontId="1" fillId="0" borderId="1" xfId="0" applyFont="1" applyFill="1" applyBorder="1"/>
    <xf numFmtId="0" fontId="1" fillId="0" borderId="1" xfId="0" applyFont="1" applyFill="1" applyBorder="1" applyAlignment="1">
      <alignment horizontal="justify"/>
    </xf>
    <xf numFmtId="0" fontId="9" fillId="3" borderId="1" xfId="0" applyFont="1" applyFill="1" applyBorder="1" applyAlignment="1">
      <alignment horizontal="left"/>
    </xf>
    <xf numFmtId="2" fontId="9" fillId="3" borderId="1" xfId="0" applyNumberFormat="1" applyFont="1" applyFill="1" applyBorder="1"/>
    <xf numFmtId="2" fontId="7" fillId="3" borderId="1" xfId="0" applyNumberFormat="1" applyFont="1" applyFill="1" applyBorder="1"/>
    <xf numFmtId="0" fontId="10" fillId="0" borderId="0" xfId="0" applyFont="1" applyBorder="1"/>
    <xf numFmtId="4" fontId="10" fillId="0" borderId="0" xfId="0" applyNumberFormat="1" applyFont="1" applyBorder="1"/>
    <xf numFmtId="2" fontId="10" fillId="0" borderId="0" xfId="0" applyNumberFormat="1" applyFont="1" applyBorder="1"/>
    <xf numFmtId="0" fontId="11" fillId="0" borderId="0" xfId="0" applyFont="1" applyBorder="1"/>
    <xf numFmtId="4" fontId="12" fillId="0" borderId="0" xfId="0" applyNumberFormat="1" applyFont="1" applyBorder="1" applyAlignment="1">
      <alignment horizontal="center" wrapText="1"/>
    </xf>
    <xf numFmtId="0" fontId="13" fillId="0" borderId="0" xfId="0" applyFont="1" applyBorder="1"/>
    <xf numFmtId="4" fontId="11" fillId="0" borderId="0" xfId="0" applyNumberFormat="1" applyFont="1" applyBorder="1"/>
    <xf numFmtId="4" fontId="13" fillId="0" borderId="0" xfId="0" applyNumberFormat="1" applyFont="1" applyBorder="1"/>
    <xf numFmtId="0" fontId="0" fillId="0" borderId="0" xfId="0" applyFont="1"/>
    <xf numFmtId="0" fontId="1" fillId="0" borderId="0" xfId="10" applyFont="1"/>
    <xf numFmtId="0" fontId="5" fillId="0" borderId="0" xfId="10"/>
    <xf numFmtId="0" fontId="1" fillId="0" borderId="0" xfId="10" applyFont="1" applyAlignment="1">
      <alignment horizontal="center"/>
    </xf>
    <xf numFmtId="0" fontId="3" fillId="0" borderId="2" xfId="10" applyFont="1" applyBorder="1" applyAlignment="1">
      <alignment horizontal="center" vertical="top"/>
    </xf>
    <xf numFmtId="0" fontId="3" fillId="0" borderId="2" xfId="10" applyFont="1" applyBorder="1" applyAlignment="1">
      <alignment horizontal="center" vertical="center"/>
    </xf>
    <xf numFmtId="0" fontId="3" fillId="0" borderId="4" xfId="10" applyFont="1" applyBorder="1" applyAlignment="1">
      <alignment horizontal="center" vertical="top"/>
    </xf>
    <xf numFmtId="0" fontId="3" fillId="0" borderId="4" xfId="10" applyFont="1" applyBorder="1" applyAlignment="1">
      <alignment horizontal="center" vertical="center"/>
    </xf>
    <xf numFmtId="0" fontId="1" fillId="0" borderId="1" xfId="10" applyFont="1" applyBorder="1" applyAlignment="1">
      <alignment horizontal="center" vertical="top"/>
    </xf>
    <xf numFmtId="0" fontId="3" fillId="0" borderId="1" xfId="10" applyFont="1" applyBorder="1"/>
    <xf numFmtId="0" fontId="3" fillId="0" borderId="1" xfId="10" applyFont="1" applyBorder="1" applyAlignment="1">
      <alignment wrapText="1"/>
    </xf>
    <xf numFmtId="2" fontId="3" fillId="0" borderId="1" xfId="10" applyNumberFormat="1" applyFont="1" applyBorder="1" applyAlignment="1">
      <alignment horizontal="right"/>
    </xf>
    <xf numFmtId="0" fontId="3" fillId="0" borderId="1" xfId="10" applyFont="1" applyBorder="1" applyAlignment="1">
      <alignment horizontal="justify" wrapText="1"/>
    </xf>
    <xf numFmtId="0" fontId="3" fillId="0" borderId="3" xfId="1" applyFont="1" applyBorder="1" applyAlignment="1">
      <alignment horizontal="justify"/>
    </xf>
    <xf numFmtId="0" fontId="9" fillId="3" borderId="1" xfId="10" applyFont="1" applyFill="1" applyBorder="1" applyAlignment="1">
      <alignment wrapText="1"/>
    </xf>
    <xf numFmtId="0" fontId="15" fillId="3" borderId="1" xfId="10" applyNumberFormat="1" applyFont="1" applyFill="1" applyBorder="1" applyAlignment="1">
      <alignment horizontal="justify" wrapText="1"/>
    </xf>
    <xf numFmtId="2" fontId="9" fillId="3" borderId="1" xfId="10" applyNumberFormat="1" applyFont="1" applyFill="1" applyBorder="1" applyAlignment="1">
      <alignment horizontal="right"/>
    </xf>
    <xf numFmtId="0" fontId="7" fillId="3" borderId="1" xfId="10" applyFont="1" applyFill="1" applyBorder="1"/>
    <xf numFmtId="0" fontId="16" fillId="3" borderId="1" xfId="10" applyFont="1" applyFill="1" applyBorder="1" applyAlignment="1">
      <alignment horizontal="justify"/>
    </xf>
    <xf numFmtId="2" fontId="7" fillId="3" borderId="1" xfId="10" applyNumberFormat="1" applyFont="1" applyFill="1" applyBorder="1" applyAlignment="1">
      <alignment horizontal="right"/>
    </xf>
    <xf numFmtId="2" fontId="5" fillId="0" borderId="0" xfId="10" applyNumberFormat="1"/>
    <xf numFmtId="0" fontId="3" fillId="0" borderId="1" xfId="10" applyFont="1" applyBorder="1" applyAlignment="1">
      <alignment horizontal="justify"/>
    </xf>
    <xf numFmtId="0" fontId="7" fillId="3" borderId="1" xfId="10" applyFont="1" applyFill="1" applyBorder="1" applyAlignment="1">
      <alignment horizontal="justify"/>
    </xf>
    <xf numFmtId="0" fontId="1" fillId="0" borderId="1" xfId="10" applyFont="1" applyFill="1" applyBorder="1"/>
    <xf numFmtId="0" fontId="1" fillId="0" borderId="1" xfId="1" applyFont="1" applyFill="1" applyBorder="1" applyAlignment="1">
      <alignment horizontal="justify" wrapText="1"/>
    </xf>
    <xf numFmtId="2" fontId="1" fillId="0" borderId="1" xfId="10" applyNumberFormat="1" applyFont="1" applyFill="1" applyBorder="1" applyAlignment="1">
      <alignment horizontal="right"/>
    </xf>
    <xf numFmtId="0" fontId="1" fillId="0" borderId="1" xfId="10" applyFont="1" applyBorder="1"/>
    <xf numFmtId="0" fontId="1" fillId="0" borderId="1" xfId="10" applyFont="1" applyFill="1" applyBorder="1" applyAlignment="1">
      <alignment horizontal="justify"/>
    </xf>
    <xf numFmtId="2" fontId="1" fillId="0" borderId="1" xfId="10" applyNumberFormat="1" applyFont="1" applyBorder="1" applyAlignment="1">
      <alignment horizontal="right"/>
    </xf>
    <xf numFmtId="0" fontId="1" fillId="0" borderId="1" xfId="10" applyFont="1" applyBorder="1" applyAlignment="1">
      <alignment horizontal="justify" wrapText="1"/>
    </xf>
    <xf numFmtId="0" fontId="3" fillId="0" borderId="1" xfId="11" applyFont="1" applyFill="1" applyBorder="1"/>
    <xf numFmtId="0" fontId="3" fillId="0" borderId="1" xfId="11" applyFont="1" applyFill="1" applyBorder="1" applyAlignment="1">
      <alignment horizontal="justify"/>
    </xf>
    <xf numFmtId="2" fontId="3" fillId="0" borderId="1" xfId="10" applyNumberFormat="1" applyFont="1" applyFill="1" applyBorder="1" applyAlignment="1">
      <alignment horizontal="right"/>
    </xf>
    <xf numFmtId="0" fontId="1" fillId="0" borderId="1" xfId="11" applyFont="1" applyFill="1" applyBorder="1"/>
    <xf numFmtId="0" fontId="1" fillId="0" borderId="1" xfId="11" applyFont="1" applyFill="1" applyBorder="1" applyAlignment="1">
      <alignment horizontal="justify"/>
    </xf>
    <xf numFmtId="0" fontId="0" fillId="0" borderId="0" xfId="0" applyAlignment="1"/>
    <xf numFmtId="0" fontId="1" fillId="0" borderId="0" xfId="1" applyFont="1" applyAlignment="1">
      <alignment horizontal="right"/>
    </xf>
    <xf numFmtId="0" fontId="1" fillId="0" borderId="0" xfId="10" applyFont="1" applyAlignment="1">
      <alignment horizontal="right"/>
    </xf>
    <xf numFmtId="0" fontId="1" fillId="2" borderId="1" xfId="10" applyFont="1" applyFill="1" applyBorder="1"/>
    <xf numFmtId="0" fontId="1" fillId="2" borderId="1" xfId="10" applyFont="1" applyFill="1" applyBorder="1" applyAlignment="1">
      <alignment horizontal="justify"/>
    </xf>
    <xf numFmtId="2" fontId="1" fillId="2" borderId="1" xfId="10" applyNumberFormat="1" applyFont="1" applyFill="1" applyBorder="1" applyAlignment="1">
      <alignment horizontal="right"/>
    </xf>
    <xf numFmtId="0" fontId="3" fillId="2" borderId="1" xfId="1" applyFont="1" applyFill="1" applyBorder="1" applyAlignment="1">
      <alignment horizontal="left"/>
    </xf>
    <xf numFmtId="0" fontId="3" fillId="2" borderId="1" xfId="1" applyFont="1" applyFill="1" applyBorder="1" applyAlignment="1">
      <alignment horizontal="justify"/>
    </xf>
    <xf numFmtId="2" fontId="3" fillId="2" borderId="1" xfId="9" applyNumberFormat="1" applyFont="1" applyFill="1" applyBorder="1" applyAlignment="1">
      <alignment horizontal="right"/>
    </xf>
    <xf numFmtId="0" fontId="3" fillId="2" borderId="1" xfId="1" applyNumberFormat="1" applyFont="1" applyFill="1" applyBorder="1" applyAlignment="1">
      <alignment horizontal="justify"/>
    </xf>
    <xf numFmtId="2" fontId="1" fillId="2" borderId="1" xfId="9" applyNumberFormat="1" applyFont="1" applyFill="1" applyBorder="1" applyAlignment="1">
      <alignment horizontal="right"/>
    </xf>
    <xf numFmtId="0" fontId="1" fillId="2" borderId="1" xfId="1" applyFont="1" applyFill="1" applyBorder="1" applyAlignment="1">
      <alignment horizontal="left"/>
    </xf>
    <xf numFmtId="0" fontId="1" fillId="2" borderId="1" xfId="1" applyFont="1" applyFill="1" applyBorder="1" applyAlignment="1">
      <alignment horizontal="justify"/>
    </xf>
    <xf numFmtId="0" fontId="3" fillId="0" borderId="1" xfId="0" applyFont="1" applyBorder="1" applyAlignment="1">
      <alignment horizontal="left"/>
    </xf>
    <xf numFmtId="0" fontId="14" fillId="0" borderId="0" xfId="0" applyFont="1"/>
    <xf numFmtId="2" fontId="14" fillId="0" borderId="0" xfId="0" applyNumberFormat="1" applyFont="1"/>
    <xf numFmtId="4" fontId="1" fillId="0" borderId="1" xfId="1" applyNumberFormat="1" applyFont="1" applyBorder="1" applyAlignment="1">
      <alignment horizontal="center" wrapText="1"/>
    </xf>
    <xf numFmtId="0" fontId="1" fillId="2" borderId="1" xfId="1" applyFont="1" applyFill="1" applyBorder="1" applyAlignment="1">
      <alignment horizontal="left" wrapText="1"/>
    </xf>
    <xf numFmtId="0" fontId="1" fillId="0" borderId="0" xfId="1" applyFont="1"/>
    <xf numFmtId="0" fontId="5" fillId="0" borderId="0" xfId="1"/>
    <xf numFmtId="0" fontId="3" fillId="0" borderId="0" xfId="1" applyFont="1"/>
    <xf numFmtId="0" fontId="1" fillId="0" borderId="5" xfId="1" applyFont="1" applyBorder="1" applyAlignment="1">
      <alignment horizontal="center"/>
    </xf>
    <xf numFmtId="0" fontId="1" fillId="0" borderId="1" xfId="1" applyFont="1" applyBorder="1" applyAlignment="1">
      <alignment horizontal="center"/>
    </xf>
    <xf numFmtId="0" fontId="3" fillId="0" borderId="1" xfId="1" applyFont="1" applyFill="1" applyBorder="1" applyAlignment="1">
      <alignment horizontal="center"/>
    </xf>
    <xf numFmtId="0" fontId="1" fillId="0" borderId="1" xfId="1" applyFont="1" applyFill="1" applyBorder="1" applyAlignment="1">
      <alignment horizontal="center"/>
    </xf>
    <xf numFmtId="0" fontId="3" fillId="0" borderId="1" xfId="1" applyFont="1" applyFill="1" applyBorder="1" applyAlignment="1">
      <alignment horizontal="justify" vertical="top"/>
    </xf>
    <xf numFmtId="0" fontId="5" fillId="0" borderId="0" xfId="1" applyFill="1"/>
    <xf numFmtId="0" fontId="1" fillId="0" borderId="1" xfId="1" applyFont="1" applyFill="1" applyBorder="1" applyAlignment="1">
      <alignment horizontal="justify"/>
    </xf>
    <xf numFmtId="0" fontId="5" fillId="2" borderId="0" xfId="1" applyFont="1" applyFill="1"/>
    <xf numFmtId="0" fontId="5" fillId="2" borderId="0" xfId="1" applyFill="1"/>
    <xf numFmtId="0" fontId="1" fillId="0" borderId="1" xfId="1" applyFont="1" applyBorder="1" applyAlignment="1">
      <alignment horizontal="justify"/>
    </xf>
    <xf numFmtId="0" fontId="1" fillId="2" borderId="1" xfId="3" applyFont="1" applyFill="1" applyBorder="1" applyAlignment="1">
      <alignment horizontal="center"/>
    </xf>
    <xf numFmtId="0" fontId="1" fillId="2" borderId="1" xfId="3" applyFont="1" applyFill="1" applyBorder="1" applyAlignment="1">
      <alignment horizontal="justify"/>
    </xf>
    <xf numFmtId="0" fontId="1" fillId="2" borderId="1" xfId="0" applyFont="1" applyFill="1" applyBorder="1" applyAlignment="1">
      <alignment horizontal="center"/>
    </xf>
    <xf numFmtId="0" fontId="1" fillId="0" borderId="0" xfId="1" applyFont="1" applyAlignment="1"/>
    <xf numFmtId="0" fontId="1" fillId="0" borderId="1" xfId="9" applyNumberFormat="1" applyFont="1" applyFill="1" applyBorder="1" applyAlignment="1">
      <alignment horizontal="justify"/>
    </xf>
    <xf numFmtId="4" fontId="3" fillId="2" borderId="1" xfId="0" applyNumberFormat="1" applyFont="1" applyFill="1" applyBorder="1" applyAlignment="1">
      <alignment horizontal="center"/>
    </xf>
    <xf numFmtId="4" fontId="1" fillId="2" borderId="1" xfId="0" applyNumberFormat="1" applyFont="1" applyFill="1" applyBorder="1" applyAlignment="1">
      <alignment horizontal="center"/>
    </xf>
    <xf numFmtId="0" fontId="1" fillId="2" borderId="1" xfId="10" applyFont="1" applyFill="1" applyBorder="1" applyAlignment="1">
      <alignment horizontal="justify" wrapText="1"/>
    </xf>
    <xf numFmtId="4" fontId="1" fillId="2" borderId="1" xfId="1" applyNumberFormat="1" applyFont="1" applyFill="1" applyBorder="1" applyAlignment="1">
      <alignment horizontal="center" wrapText="1"/>
    </xf>
    <xf numFmtId="0" fontId="3" fillId="2" borderId="1" xfId="1" applyFont="1" applyFill="1" applyBorder="1" applyAlignment="1">
      <alignment horizontal="justify" wrapText="1"/>
    </xf>
    <xf numFmtId="4" fontId="3" fillId="2" borderId="1" xfId="1" applyNumberFormat="1" applyFont="1" applyFill="1" applyBorder="1" applyAlignment="1">
      <alignment horizontal="center"/>
    </xf>
    <xf numFmtId="49" fontId="1" fillId="0" borderId="1" xfId="0" applyNumberFormat="1" applyFont="1" applyBorder="1" applyAlignment="1" applyProtection="1">
      <alignment horizontal="justify" wrapText="1"/>
    </xf>
    <xf numFmtId="4" fontId="1" fillId="0" borderId="1" xfId="0" applyNumberFormat="1" applyFont="1" applyBorder="1" applyAlignment="1" applyProtection="1">
      <alignment horizontal="center" wrapText="1"/>
    </xf>
    <xf numFmtId="4" fontId="1" fillId="2" borderId="1" xfId="10" applyNumberFormat="1" applyFont="1" applyFill="1" applyBorder="1" applyAlignment="1">
      <alignment horizontal="center"/>
    </xf>
    <xf numFmtId="0" fontId="1" fillId="2" borderId="1" xfId="10" applyFont="1" applyFill="1" applyBorder="1" applyAlignment="1">
      <alignment horizontal="justify" vertical="justify" wrapText="1"/>
    </xf>
    <xf numFmtId="0" fontId="1" fillId="0" borderId="1" xfId="10" applyFont="1" applyBorder="1" applyAlignment="1">
      <alignment horizontal="right"/>
    </xf>
    <xf numFmtId="0" fontId="3" fillId="2" borderId="1" xfId="0" applyFont="1" applyFill="1" applyBorder="1" applyAlignment="1">
      <alignment horizontal="justify"/>
    </xf>
    <xf numFmtId="0" fontId="1" fillId="2" borderId="1" xfId="0" applyFont="1" applyFill="1" applyBorder="1" applyAlignment="1">
      <alignment horizontal="justify"/>
    </xf>
    <xf numFmtId="0" fontId="3" fillId="2" borderId="1" xfId="10" applyFont="1" applyFill="1" applyBorder="1" applyAlignment="1">
      <alignment horizontal="justify"/>
    </xf>
    <xf numFmtId="0" fontId="3" fillId="2" borderId="1" xfId="10" applyFont="1" applyFill="1" applyBorder="1" applyAlignment="1">
      <alignment horizontal="justify" vertical="justify" wrapText="1"/>
    </xf>
    <xf numFmtId="0" fontId="1" fillId="0" borderId="1" xfId="6" applyFont="1" applyBorder="1" applyAlignment="1">
      <alignment horizontal="justify" wrapText="1"/>
    </xf>
    <xf numFmtId="0" fontId="3" fillId="2" borderId="1" xfId="10" applyFont="1" applyFill="1" applyBorder="1"/>
    <xf numFmtId="0" fontId="19" fillId="2" borderId="1" xfId="10" applyFont="1" applyFill="1" applyBorder="1" applyAlignment="1">
      <alignment horizontal="justify"/>
    </xf>
    <xf numFmtId="2" fontId="3" fillId="2" borderId="1" xfId="10" applyNumberFormat="1" applyFont="1" applyFill="1" applyBorder="1" applyAlignment="1">
      <alignment horizontal="right"/>
    </xf>
    <xf numFmtId="0" fontId="12" fillId="2" borderId="1" xfId="10" applyFont="1" applyFill="1" applyBorder="1" applyAlignment="1">
      <alignment horizontal="justify"/>
    </xf>
    <xf numFmtId="0" fontId="14" fillId="0" borderId="0" xfId="10" applyFont="1"/>
    <xf numFmtId="0" fontId="1" fillId="0" borderId="5" xfId="1" applyFont="1" applyBorder="1" applyAlignment="1">
      <alignment horizontal="center" wrapText="1"/>
    </xf>
    <xf numFmtId="0" fontId="4" fillId="0" borderId="0" xfId="0" applyFont="1" applyAlignment="1">
      <alignment horizontal="center" wrapText="1"/>
    </xf>
    <xf numFmtId="0" fontId="1" fillId="0" borderId="0" xfId="1" applyFont="1" applyAlignment="1">
      <alignment vertical="center"/>
    </xf>
    <xf numFmtId="49" fontId="20" fillId="0" borderId="0" xfId="0" applyNumberFormat="1" applyFont="1" applyBorder="1" applyAlignment="1" applyProtection="1">
      <alignment horizontal="center" vertical="center" wrapText="1"/>
    </xf>
    <xf numFmtId="49" fontId="20" fillId="0" borderId="0" xfId="0" applyNumberFormat="1" applyFont="1" applyBorder="1" applyAlignment="1" applyProtection="1">
      <alignment horizontal="left" vertical="center" wrapText="1"/>
    </xf>
    <xf numFmtId="0" fontId="1" fillId="0" borderId="0" xfId="1" applyFont="1" applyAlignment="1">
      <alignment horizontal="center"/>
    </xf>
    <xf numFmtId="0" fontId="1" fillId="0" borderId="0" xfId="1" applyFont="1" applyAlignment="1">
      <alignment vertical="top"/>
    </xf>
    <xf numFmtId="4" fontId="1" fillId="0" borderId="0" xfId="1" applyNumberFormat="1" applyFont="1"/>
    <xf numFmtId="0" fontId="1" fillId="2" borderId="5" xfId="1" applyFont="1" applyFill="1" applyBorder="1" applyAlignment="1">
      <alignment horizontal="center" wrapText="1"/>
    </xf>
    <xf numFmtId="4" fontId="1" fillId="0" borderId="0" xfId="1" applyNumberFormat="1" applyFont="1" applyAlignment="1">
      <alignment vertical="center"/>
    </xf>
    <xf numFmtId="4" fontId="1" fillId="2" borderId="1" xfId="1" applyNumberFormat="1" applyFont="1" applyFill="1" applyBorder="1" applyAlignment="1">
      <alignment horizontal="center"/>
    </xf>
    <xf numFmtId="0" fontId="3" fillId="0" borderId="0" xfId="0" applyFont="1" applyAlignment="1">
      <alignment horizontal="center" vertical="center"/>
    </xf>
    <xf numFmtId="0" fontId="1" fillId="0" borderId="0" xfId="1" applyFont="1" applyAlignment="1">
      <alignment horizontal="right"/>
    </xf>
    <xf numFmtId="0" fontId="3" fillId="0" borderId="0" xfId="0" applyFont="1" applyAlignment="1">
      <alignment horizontal="center"/>
    </xf>
    <xf numFmtId="0" fontId="1" fillId="0" borderId="0" xfId="0" applyFont="1" applyAlignment="1">
      <alignment horizontal="right"/>
    </xf>
    <xf numFmtId="0" fontId="3" fillId="0" borderId="0" xfId="0" applyFont="1" applyAlignment="1"/>
    <xf numFmtId="0" fontId="0" fillId="0" borderId="0" xfId="0" applyAlignment="1"/>
    <xf numFmtId="0" fontId="3" fillId="0" borderId="0" xfId="10" applyFont="1" applyAlignment="1">
      <alignment horizontal="center"/>
    </xf>
    <xf numFmtId="0" fontId="1" fillId="0" borderId="0" xfId="10" applyFont="1" applyAlignment="1"/>
    <xf numFmtId="0" fontId="3" fillId="0" borderId="2" xfId="10" applyFont="1" applyBorder="1" applyAlignment="1">
      <alignment horizontal="center" vertical="top"/>
    </xf>
    <xf numFmtId="0" fontId="3" fillId="0" borderId="4" xfId="10" applyFont="1" applyBorder="1" applyAlignment="1">
      <alignment horizontal="center" vertical="top"/>
    </xf>
    <xf numFmtId="0" fontId="1" fillId="0" borderId="0" xfId="10" applyFont="1" applyAlignment="1">
      <alignment horizontal="right"/>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2" xfId="1" applyFont="1" applyBorder="1" applyAlignment="1">
      <alignment horizontal="center" vertical="top" wrapText="1"/>
    </xf>
    <xf numFmtId="0" fontId="14" fillId="0" borderId="8" xfId="12" applyFont="1" applyBorder="1" applyAlignment="1">
      <alignment horizontal="center" vertical="top" wrapText="1"/>
    </xf>
    <xf numFmtId="0" fontId="14" fillId="0" borderId="4" xfId="12" applyFont="1" applyBorder="1" applyAlignment="1">
      <alignment horizontal="center" vertical="top" wrapText="1"/>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18" fillId="0" borderId="8" xfId="1" applyFont="1" applyBorder="1" applyAlignment="1">
      <alignment horizontal="center" vertical="top" wrapText="1"/>
    </xf>
    <xf numFmtId="0" fontId="18" fillId="0" borderId="4" xfId="1" applyFont="1" applyBorder="1" applyAlignment="1">
      <alignment horizontal="center" vertical="top" wrapText="1"/>
    </xf>
    <xf numFmtId="0" fontId="3" fillId="0" borderId="6"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xf>
    <xf numFmtId="0" fontId="5" fillId="0" borderId="0" xfId="1" applyFill="1" applyAlignment="1">
      <alignment wrapText="1"/>
    </xf>
    <xf numFmtId="0" fontId="5" fillId="0" borderId="0" xfId="1" applyFill="1" applyAlignment="1"/>
    <xf numFmtId="0" fontId="3" fillId="0" borderId="0" xfId="1" applyFont="1" applyAlignment="1">
      <alignment horizontal="center" wrapText="1"/>
    </xf>
    <xf numFmtId="0" fontId="4" fillId="0" borderId="0" xfId="0" applyFont="1" applyAlignment="1">
      <alignment horizontal="center" wrapText="1"/>
    </xf>
    <xf numFmtId="0" fontId="3" fillId="2" borderId="1" xfId="4" applyFont="1" applyFill="1" applyBorder="1" applyAlignment="1">
      <alignment horizontal="justify"/>
    </xf>
    <xf numFmtId="0" fontId="1" fillId="2" borderId="1" xfId="5" applyFont="1" applyFill="1" applyBorder="1" applyAlignment="1">
      <alignment horizontal="justify"/>
    </xf>
    <xf numFmtId="0" fontId="3" fillId="2" borderId="5" xfId="1" applyFont="1" applyFill="1" applyBorder="1" applyAlignment="1">
      <alignment horizontal="justify"/>
    </xf>
    <xf numFmtId="0" fontId="1" fillId="0" borderId="12" xfId="1" applyFont="1" applyBorder="1" applyAlignment="1">
      <alignment horizontal="justify"/>
    </xf>
    <xf numFmtId="0" fontId="1" fillId="0" borderId="3" xfId="1" applyFont="1" applyBorder="1" applyAlignment="1">
      <alignment horizontal="justify"/>
    </xf>
    <xf numFmtId="0" fontId="3" fillId="0" borderId="1" xfId="1" applyFont="1" applyBorder="1" applyAlignment="1">
      <alignment horizontal="center" vertical="top" wrapText="1"/>
    </xf>
    <xf numFmtId="0" fontId="3" fillId="0" borderId="4" xfId="1" applyFont="1" applyBorder="1" applyAlignment="1">
      <alignment horizontal="center" vertical="top" wrapText="1"/>
    </xf>
  </cellXfs>
  <cellStyles count="17">
    <cellStyle name="Обычный" xfId="0" builtinId="0"/>
    <cellStyle name="Обычный 2" xfId="1"/>
    <cellStyle name="Обычный 2 4" xfId="2"/>
    <cellStyle name="Обычный 2 4 2" xfId="3"/>
    <cellStyle name="Обычный 2 4 2 2 5 2 2" xfId="4"/>
    <cellStyle name="Обычный 2 5" xfId="5"/>
    <cellStyle name="Обычный 3" xfId="6"/>
    <cellStyle name="Обычный 3 2" xfId="7"/>
    <cellStyle name="Обычный 4" xfId="8"/>
    <cellStyle name="Обычный 5" xfId="9"/>
    <cellStyle name="Обычный 5 2" xfId="10"/>
    <cellStyle name="Обычный 6" xfId="11"/>
    <cellStyle name="Обычный 7" xfId="12"/>
    <cellStyle name="Финансовый 2" xfId="13"/>
    <cellStyle name="Финансовый 2 2" xfId="14"/>
    <cellStyle name="Финансовый 3" xfId="15"/>
    <cellStyle name="Финансовый 3 2" xfId="1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F33"/>
  <sheetViews>
    <sheetView zoomScaleNormal="100" workbookViewId="0">
      <selection activeCell="B19" sqref="B19"/>
    </sheetView>
  </sheetViews>
  <sheetFormatPr defaultRowHeight="15"/>
  <cols>
    <col min="1" max="1" width="28.140625" style="2" customWidth="1"/>
    <col min="2" max="2" width="44.7109375" style="2" customWidth="1"/>
    <col min="3" max="3" width="17.85546875" style="2" customWidth="1"/>
    <col min="4" max="16384" width="9.140625" style="2"/>
  </cols>
  <sheetData>
    <row r="1" spans="1:5" ht="15.75">
      <c r="A1" s="1"/>
      <c r="B1" s="177" t="s">
        <v>0</v>
      </c>
      <c r="C1" s="177"/>
    </row>
    <row r="2" spans="1:5" ht="15.75">
      <c r="A2" s="1"/>
      <c r="B2" s="177" t="s">
        <v>1</v>
      </c>
      <c r="C2" s="177"/>
    </row>
    <row r="3" spans="1:5" ht="15.75">
      <c r="A3" s="1"/>
      <c r="B3" s="177" t="s">
        <v>2</v>
      </c>
      <c r="C3" s="177"/>
    </row>
    <row r="4" spans="1:5" ht="15.75">
      <c r="A4" s="1"/>
      <c r="B4" s="177" t="s">
        <v>3</v>
      </c>
      <c r="C4" s="177"/>
    </row>
    <row r="5" spans="1:5" ht="15.75">
      <c r="A5" s="1"/>
      <c r="B5" s="177" t="s">
        <v>4</v>
      </c>
      <c r="C5" s="177"/>
    </row>
    <row r="6" spans="1:5" ht="15.75">
      <c r="A6" s="1"/>
      <c r="B6" s="177" t="s">
        <v>5</v>
      </c>
      <c r="C6" s="177"/>
    </row>
    <row r="7" spans="1:5" ht="15.75">
      <c r="A7" s="1"/>
      <c r="B7" s="175" t="s">
        <v>204</v>
      </c>
      <c r="C7" s="175"/>
    </row>
    <row r="8" spans="1:5" ht="15.75">
      <c r="A8" s="1"/>
      <c r="B8" s="107"/>
      <c r="C8" s="107" t="s">
        <v>203</v>
      </c>
    </row>
    <row r="9" spans="1:5" ht="15.75">
      <c r="A9" s="1"/>
      <c r="B9" s="175" t="s">
        <v>297</v>
      </c>
      <c r="C9" s="175"/>
    </row>
    <row r="10" spans="1:5" ht="15.75">
      <c r="A10" s="1"/>
      <c r="B10" s="4"/>
      <c r="C10" s="4"/>
    </row>
    <row r="11" spans="1:5" ht="15.75">
      <c r="A11" s="1"/>
      <c r="B11" s="177"/>
      <c r="C11" s="177"/>
    </row>
    <row r="12" spans="1:5" ht="15.75">
      <c r="A12" s="1"/>
      <c r="B12" s="1"/>
      <c r="C12" s="1"/>
    </row>
    <row r="13" spans="1:5" ht="15.75">
      <c r="A13" s="176" t="s">
        <v>6</v>
      </c>
      <c r="B13" s="178"/>
      <c r="C13" s="178"/>
    </row>
    <row r="14" spans="1:5" ht="15.75">
      <c r="A14" s="174" t="s">
        <v>7</v>
      </c>
      <c r="B14" s="174"/>
      <c r="C14" s="174"/>
      <c r="D14" s="3"/>
      <c r="E14" s="3"/>
    </row>
    <row r="15" spans="1:5" ht="15.75">
      <c r="A15" s="174" t="s">
        <v>8</v>
      </c>
      <c r="B15" s="174"/>
      <c r="C15" s="174"/>
      <c r="D15" s="3"/>
      <c r="E15" s="3"/>
    </row>
    <row r="16" spans="1:5" ht="15.75">
      <c r="A16" s="176" t="s">
        <v>24</v>
      </c>
      <c r="B16" s="176"/>
      <c r="C16" s="176"/>
      <c r="D16" s="3"/>
      <c r="E16" s="3"/>
    </row>
    <row r="17" spans="1:6" ht="15.75">
      <c r="A17" s="1"/>
      <c r="B17" s="1"/>
      <c r="C17" s="1"/>
    </row>
    <row r="18" spans="1:6" ht="15.75">
      <c r="A18" s="1"/>
      <c r="B18" s="1"/>
      <c r="C18" s="1"/>
    </row>
    <row r="19" spans="1:6" ht="15.75">
      <c r="A19" s="1"/>
      <c r="B19" s="1"/>
      <c r="C19" s="1"/>
    </row>
    <row r="20" spans="1:6" ht="15.75">
      <c r="A20" s="1"/>
      <c r="B20" s="1"/>
      <c r="C20" s="4"/>
    </row>
    <row r="21" spans="1:6" ht="36" customHeight="1">
      <c r="A21" s="11" t="s">
        <v>21</v>
      </c>
      <c r="B21" s="11" t="s">
        <v>22</v>
      </c>
      <c r="C21" s="11" t="s">
        <v>23</v>
      </c>
    </row>
    <row r="22" spans="1:6" ht="15.75">
      <c r="A22" s="10">
        <v>1</v>
      </c>
      <c r="B22" s="10">
        <v>2</v>
      </c>
      <c r="C22" s="10">
        <v>3</v>
      </c>
    </row>
    <row r="23" spans="1:6" ht="31.5">
      <c r="A23" s="5" t="s">
        <v>9</v>
      </c>
      <c r="B23" s="6" t="s">
        <v>10</v>
      </c>
      <c r="C23" s="12">
        <f>SUM(C24)</f>
        <v>172.65999999999622</v>
      </c>
    </row>
    <row r="24" spans="1:6" ht="31.5">
      <c r="A24" s="7" t="s">
        <v>11</v>
      </c>
      <c r="B24" s="8" t="s">
        <v>12</v>
      </c>
      <c r="C24" s="13">
        <f>SUM(C27+C25)</f>
        <v>172.65999999999622</v>
      </c>
    </row>
    <row r="25" spans="1:6" ht="31.5" customHeight="1">
      <c r="A25" s="5" t="s">
        <v>13</v>
      </c>
      <c r="B25" s="6" t="s">
        <v>14</v>
      </c>
      <c r="C25" s="12">
        <f>SUM(C26)</f>
        <v>-42745.68</v>
      </c>
    </row>
    <row r="26" spans="1:6" ht="33.75" customHeight="1">
      <c r="A26" s="7" t="s">
        <v>15</v>
      </c>
      <c r="B26" s="8" t="s">
        <v>16</v>
      </c>
      <c r="C26" s="14">
        <f ca="1">'Прил3 доходы'!C102*(-1)</f>
        <v>-42745.68</v>
      </c>
    </row>
    <row r="27" spans="1:6" ht="36" customHeight="1">
      <c r="A27" s="5" t="s">
        <v>17</v>
      </c>
      <c r="B27" s="6" t="s">
        <v>18</v>
      </c>
      <c r="C27" s="15">
        <f>SUM(C28)</f>
        <v>42918.34</v>
      </c>
    </row>
    <row r="28" spans="1:6" ht="33" customHeight="1">
      <c r="A28" s="7" t="s">
        <v>19</v>
      </c>
      <c r="B28" s="8" t="s">
        <v>20</v>
      </c>
      <c r="C28" s="16">
        <v>42918.34</v>
      </c>
      <c r="F28" s="9"/>
    </row>
    <row r="29" spans="1:6" ht="15.75">
      <c r="A29" s="1"/>
      <c r="B29" s="1"/>
      <c r="C29" s="1"/>
    </row>
    <row r="30" spans="1:6" ht="15.75">
      <c r="A30" s="1"/>
      <c r="B30" s="1"/>
      <c r="C30" s="1"/>
    </row>
    <row r="31" spans="1:6" ht="15.75">
      <c r="A31" s="1"/>
      <c r="B31" s="1"/>
      <c r="C31" s="1"/>
    </row>
    <row r="32" spans="1:6" ht="15.75">
      <c r="A32" s="1"/>
      <c r="B32" s="1"/>
      <c r="C32" s="1"/>
    </row>
    <row r="33" spans="1:3" ht="15.75">
      <c r="A33" s="1"/>
      <c r="B33" s="1"/>
      <c r="C33" s="1"/>
    </row>
  </sheetData>
  <mergeCells count="13">
    <mergeCell ref="B7:C7"/>
    <mergeCell ref="B11:C11"/>
    <mergeCell ref="A13:C13"/>
    <mergeCell ref="A14:C14"/>
    <mergeCell ref="A15:C15"/>
    <mergeCell ref="B9:C9"/>
    <mergeCell ref="A16:C16"/>
    <mergeCell ref="B1:C1"/>
    <mergeCell ref="B2:C2"/>
    <mergeCell ref="B3:C3"/>
    <mergeCell ref="B4:C4"/>
    <mergeCell ref="B5:C5"/>
    <mergeCell ref="B6:C6"/>
  </mergeCells>
  <phoneticPr fontId="0" type="noConversion"/>
  <pageMargins left="1.1811023622047245" right="0.39370078740157483" top="0.78740157480314965" bottom="0.78740157480314965" header="0.51181102362204722" footer="0.51181102362204722"/>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tabColor rgb="FF00B050"/>
  </sheetPr>
  <dimension ref="A1:H119"/>
  <sheetViews>
    <sheetView zoomScaleNormal="100" workbookViewId="0">
      <selection activeCell="J20" sqref="J20"/>
    </sheetView>
  </sheetViews>
  <sheetFormatPr defaultRowHeight="12.75"/>
  <cols>
    <col min="1" max="1" width="27" customWidth="1"/>
    <col min="2" max="2" width="54.85546875" customWidth="1"/>
    <col min="3" max="3" width="16.42578125" style="43" customWidth="1"/>
    <col min="7" max="7" width="10.5703125" bestFit="1" customWidth="1"/>
  </cols>
  <sheetData>
    <row r="1" spans="1:3" ht="15.75">
      <c r="A1" s="1"/>
      <c r="B1" s="177" t="s">
        <v>25</v>
      </c>
      <c r="C1" s="179"/>
    </row>
    <row r="2" spans="1:3" ht="15.75">
      <c r="A2" s="1"/>
      <c r="B2" s="177" t="s">
        <v>1</v>
      </c>
      <c r="C2" s="179"/>
    </row>
    <row r="3" spans="1:3" ht="15.75">
      <c r="A3" s="1"/>
      <c r="B3" s="177" t="s">
        <v>2</v>
      </c>
      <c r="C3" s="179"/>
    </row>
    <row r="4" spans="1:3" ht="15.75">
      <c r="A4" s="1"/>
      <c r="B4" s="177" t="s">
        <v>26</v>
      </c>
      <c r="C4" s="179"/>
    </row>
    <row r="5" spans="1:3" ht="15.75">
      <c r="A5" s="1"/>
      <c r="B5" s="177" t="s">
        <v>4</v>
      </c>
      <c r="C5" s="179"/>
    </row>
    <row r="6" spans="1:3" ht="15.75">
      <c r="A6" s="1"/>
      <c r="B6" s="177" t="s">
        <v>5</v>
      </c>
      <c r="C6" s="179"/>
    </row>
    <row r="7" spans="1:3" ht="15.75">
      <c r="A7" s="1"/>
      <c r="B7" s="175" t="s">
        <v>204</v>
      </c>
      <c r="C7" s="175"/>
    </row>
    <row r="8" spans="1:3" ht="15.75">
      <c r="A8" s="1"/>
      <c r="B8" s="107"/>
      <c r="C8" s="107" t="s">
        <v>203</v>
      </c>
    </row>
    <row r="9" spans="1:3" ht="15.75">
      <c r="A9" s="1"/>
      <c r="B9" s="175" t="s">
        <v>297</v>
      </c>
      <c r="C9" s="175"/>
    </row>
    <row r="10" spans="1:3" ht="15.75">
      <c r="A10" s="1"/>
      <c r="B10" s="4"/>
      <c r="C10" s="106"/>
    </row>
    <row r="11" spans="1:3" ht="15.75">
      <c r="A11" s="1"/>
      <c r="B11" s="4"/>
      <c r="C11" s="4"/>
    </row>
    <row r="12" spans="1:3" ht="15.75">
      <c r="A12" s="176" t="s">
        <v>27</v>
      </c>
      <c r="B12" s="176"/>
      <c r="C12" s="176"/>
    </row>
    <row r="13" spans="1:3" ht="15.75">
      <c r="A13" s="176" t="s">
        <v>28</v>
      </c>
      <c r="B13" s="176"/>
      <c r="C13" s="176"/>
    </row>
    <row r="14" spans="1:3" ht="15.75">
      <c r="A14" s="176" t="s">
        <v>29</v>
      </c>
      <c r="B14" s="176"/>
      <c r="C14" s="176"/>
    </row>
    <row r="15" spans="1:3" ht="15.75">
      <c r="A15" s="176" t="s">
        <v>30</v>
      </c>
      <c r="B15" s="176"/>
      <c r="C15" s="176"/>
    </row>
    <row r="16" spans="1:3" ht="15.75">
      <c r="A16" s="18"/>
      <c r="B16" s="18"/>
      <c r="C16" s="18"/>
    </row>
    <row r="17" spans="1:8" ht="36.75" customHeight="1">
      <c r="A17" s="19" t="s">
        <v>31</v>
      </c>
      <c r="B17" s="20" t="s">
        <v>32</v>
      </c>
      <c r="C17" s="21" t="s">
        <v>33</v>
      </c>
    </row>
    <row r="18" spans="1:8" ht="15.75">
      <c r="A18" s="17">
        <v>1</v>
      </c>
      <c r="B18" s="17">
        <v>2</v>
      </c>
      <c r="C18" s="17">
        <v>3</v>
      </c>
    </row>
    <row r="19" spans="1:8" ht="15.75">
      <c r="A19" s="5" t="s">
        <v>34</v>
      </c>
      <c r="B19" s="22" t="s">
        <v>35</v>
      </c>
      <c r="C19" s="12">
        <f>C20+C25+C35+C38+C46+C49+C53+C62+C69</f>
        <v>11549.26</v>
      </c>
      <c r="H19" s="28"/>
    </row>
    <row r="20" spans="1:8" ht="15.75">
      <c r="A20" s="5" t="s">
        <v>36</v>
      </c>
      <c r="B20" s="22" t="s">
        <v>37</v>
      </c>
      <c r="C20" s="12">
        <f>SUM(C21)</f>
        <v>1030</v>
      </c>
    </row>
    <row r="21" spans="1:8" ht="15.75">
      <c r="A21" s="5" t="s">
        <v>38</v>
      </c>
      <c r="B21" s="22" t="s">
        <v>39</v>
      </c>
      <c r="C21" s="12">
        <f>C22+C23+C24</f>
        <v>1030</v>
      </c>
    </row>
    <row r="22" spans="1:8" ht="93" customHeight="1">
      <c r="A22" s="7" t="s">
        <v>40</v>
      </c>
      <c r="B22" s="23" t="s">
        <v>41</v>
      </c>
      <c r="C22" s="13">
        <v>1019</v>
      </c>
    </row>
    <row r="23" spans="1:8" ht="141.75">
      <c r="A23" s="24" t="s">
        <v>42</v>
      </c>
      <c r="B23" s="25" t="s">
        <v>43</v>
      </c>
      <c r="C23" s="13">
        <v>2</v>
      </c>
    </row>
    <row r="24" spans="1:8" ht="64.5" customHeight="1">
      <c r="A24" s="7" t="s">
        <v>44</v>
      </c>
      <c r="B24" s="23" t="s">
        <v>45</v>
      </c>
      <c r="C24" s="13">
        <v>9</v>
      </c>
    </row>
    <row r="25" spans="1:8" ht="39" customHeight="1">
      <c r="A25" s="5" t="s">
        <v>46</v>
      </c>
      <c r="B25" s="26" t="s">
        <v>47</v>
      </c>
      <c r="C25" s="12">
        <f>C26</f>
        <v>982.13999999999987</v>
      </c>
    </row>
    <row r="26" spans="1:8" ht="50.25" customHeight="1">
      <c r="A26" s="5" t="s">
        <v>48</v>
      </c>
      <c r="B26" s="26" t="s">
        <v>49</v>
      </c>
      <c r="C26" s="12">
        <f>C27+C29+C31+C33</f>
        <v>982.13999999999987</v>
      </c>
    </row>
    <row r="27" spans="1:8" s="120" customFormat="1" ht="97.5" customHeight="1">
      <c r="A27" s="119" t="s">
        <v>50</v>
      </c>
      <c r="B27" s="26" t="s">
        <v>51</v>
      </c>
      <c r="C27" s="12">
        <f>C28</f>
        <v>417.35</v>
      </c>
      <c r="G27" s="121"/>
    </row>
    <row r="28" spans="1:8" ht="143.25" customHeight="1">
      <c r="A28" s="27" t="s">
        <v>205</v>
      </c>
      <c r="B28" s="23" t="s">
        <v>206</v>
      </c>
      <c r="C28" s="13">
        <v>417.35</v>
      </c>
      <c r="G28" s="28"/>
    </row>
    <row r="29" spans="1:8" s="120" customFormat="1" ht="113.25" customHeight="1">
      <c r="A29" s="119" t="s">
        <v>52</v>
      </c>
      <c r="B29" s="26" t="s">
        <v>53</v>
      </c>
      <c r="C29" s="12">
        <f>C30</f>
        <v>2.95</v>
      </c>
      <c r="G29" s="121"/>
    </row>
    <row r="30" spans="1:8" ht="164.25" customHeight="1">
      <c r="A30" s="27" t="s">
        <v>207</v>
      </c>
      <c r="B30" s="23" t="s">
        <v>208</v>
      </c>
      <c r="C30" s="13">
        <v>2.95</v>
      </c>
      <c r="G30" s="28"/>
    </row>
    <row r="31" spans="1:8" s="120" customFormat="1" ht="100.5" customHeight="1">
      <c r="A31" s="119" t="s">
        <v>54</v>
      </c>
      <c r="B31" s="26" t="s">
        <v>55</v>
      </c>
      <c r="C31" s="12">
        <f>C32</f>
        <v>644.02</v>
      </c>
      <c r="G31" s="121"/>
    </row>
    <row r="32" spans="1:8" ht="146.25" customHeight="1">
      <c r="A32" s="27" t="s">
        <v>209</v>
      </c>
      <c r="B32" s="23" t="s">
        <v>210</v>
      </c>
      <c r="C32" s="13">
        <v>644.02</v>
      </c>
      <c r="G32" s="28"/>
    </row>
    <row r="33" spans="1:7" s="120" customFormat="1" ht="99.75" customHeight="1">
      <c r="A33" s="119" t="s">
        <v>56</v>
      </c>
      <c r="B33" s="26" t="s">
        <v>57</v>
      </c>
      <c r="C33" s="12">
        <f>C34</f>
        <v>-82.18</v>
      </c>
      <c r="G33" s="121"/>
    </row>
    <row r="34" spans="1:7" ht="144.75" customHeight="1">
      <c r="A34" s="27" t="s">
        <v>211</v>
      </c>
      <c r="B34" s="23" t="s">
        <v>212</v>
      </c>
      <c r="C34" s="13">
        <v>-82.18</v>
      </c>
      <c r="G34" s="28"/>
    </row>
    <row r="35" spans="1:7" s="32" customFormat="1" ht="15.75">
      <c r="A35" s="29" t="s">
        <v>58</v>
      </c>
      <c r="B35" s="30" t="s">
        <v>59</v>
      </c>
      <c r="C35" s="31">
        <f>SUM(C36)</f>
        <v>5.62</v>
      </c>
    </row>
    <row r="36" spans="1:7" s="32" customFormat="1" ht="15.75">
      <c r="A36" s="24" t="s">
        <v>60</v>
      </c>
      <c r="B36" s="33" t="s">
        <v>61</v>
      </c>
      <c r="C36" s="34">
        <f>SUM(C37)</f>
        <v>5.62</v>
      </c>
    </row>
    <row r="37" spans="1:7" s="32" customFormat="1" ht="15.75">
      <c r="A37" s="24" t="s">
        <v>62</v>
      </c>
      <c r="B37" s="33" t="s">
        <v>61</v>
      </c>
      <c r="C37" s="34">
        <v>5.62</v>
      </c>
      <c r="E37" s="43"/>
    </row>
    <row r="38" spans="1:7" ht="15.75">
      <c r="A38" s="5" t="s">
        <v>63</v>
      </c>
      <c r="B38" s="26" t="s">
        <v>64</v>
      </c>
      <c r="C38" s="12">
        <f>C39+C41</f>
        <v>7681.41</v>
      </c>
    </row>
    <row r="39" spans="1:7" ht="15.75">
      <c r="A39" s="5" t="s">
        <v>65</v>
      </c>
      <c r="B39" s="26" t="s">
        <v>66</v>
      </c>
      <c r="C39" s="12">
        <f>SUM(C40)</f>
        <v>201.41</v>
      </c>
    </row>
    <row r="40" spans="1:7" ht="48" customHeight="1">
      <c r="A40" s="7" t="s">
        <v>67</v>
      </c>
      <c r="B40" s="23" t="s">
        <v>68</v>
      </c>
      <c r="C40" s="13">
        <v>201.41</v>
      </c>
    </row>
    <row r="41" spans="1:7" ht="15.75">
      <c r="A41" s="5" t="s">
        <v>69</v>
      </c>
      <c r="B41" s="26" t="s">
        <v>70</v>
      </c>
      <c r="C41" s="12">
        <f>C42+C44</f>
        <v>7480</v>
      </c>
    </row>
    <row r="42" spans="1:7" ht="15.75">
      <c r="A42" s="7" t="s">
        <v>71</v>
      </c>
      <c r="B42" s="26" t="s">
        <v>72</v>
      </c>
      <c r="C42" s="12">
        <f>C43</f>
        <v>3700</v>
      </c>
    </row>
    <row r="43" spans="1:7" ht="47.25">
      <c r="A43" s="7" t="s">
        <v>73</v>
      </c>
      <c r="B43" s="35" t="s">
        <v>74</v>
      </c>
      <c r="C43" s="13">
        <v>3700</v>
      </c>
    </row>
    <row r="44" spans="1:7" ht="15.75">
      <c r="A44" s="5" t="s">
        <v>75</v>
      </c>
      <c r="B44" s="26" t="s">
        <v>76</v>
      </c>
      <c r="C44" s="12">
        <f>C45</f>
        <v>3780</v>
      </c>
    </row>
    <row r="45" spans="1:7" ht="51.75" customHeight="1">
      <c r="A45" s="7" t="s">
        <v>77</v>
      </c>
      <c r="B45" s="35" t="s">
        <v>78</v>
      </c>
      <c r="C45" s="13">
        <v>3780</v>
      </c>
    </row>
    <row r="46" spans="1:7" ht="15.75">
      <c r="A46" s="5" t="s">
        <v>79</v>
      </c>
      <c r="B46" s="26" t="s">
        <v>80</v>
      </c>
      <c r="C46" s="12">
        <f>C47</f>
        <v>2.02</v>
      </c>
    </row>
    <row r="47" spans="1:7" ht="63">
      <c r="A47" s="5" t="s">
        <v>81</v>
      </c>
      <c r="B47" s="26" t="s">
        <v>82</v>
      </c>
      <c r="C47" s="12">
        <f>C48</f>
        <v>2.02</v>
      </c>
    </row>
    <row r="48" spans="1:7" ht="92.25" customHeight="1">
      <c r="A48" s="7" t="s">
        <v>83</v>
      </c>
      <c r="B48" s="23" t="s">
        <v>84</v>
      </c>
      <c r="C48" s="13">
        <v>2.02</v>
      </c>
    </row>
    <row r="49" spans="1:5" ht="31.5">
      <c r="A49" s="36" t="s">
        <v>85</v>
      </c>
      <c r="B49" s="37" t="s">
        <v>86</v>
      </c>
      <c r="C49" s="38">
        <f>C50</f>
        <v>0.01</v>
      </c>
    </row>
    <row r="50" spans="1:5" ht="15.75">
      <c r="A50" s="36" t="s">
        <v>87</v>
      </c>
      <c r="B50" s="37" t="s">
        <v>64</v>
      </c>
      <c r="C50" s="38">
        <f>C51</f>
        <v>0.01</v>
      </c>
    </row>
    <row r="51" spans="1:5" ht="31.5">
      <c r="A51" s="36" t="s">
        <v>88</v>
      </c>
      <c r="B51" s="37" t="s">
        <v>89</v>
      </c>
      <c r="C51" s="38">
        <f>C52</f>
        <v>0.01</v>
      </c>
    </row>
    <row r="52" spans="1:5" ht="47.25">
      <c r="A52" s="40" t="s">
        <v>90</v>
      </c>
      <c r="B52" s="35" t="s">
        <v>91</v>
      </c>
      <c r="C52" s="14">
        <v>0.01</v>
      </c>
    </row>
    <row r="53" spans="1:5" ht="47.25">
      <c r="A53" s="5" t="s">
        <v>92</v>
      </c>
      <c r="B53" s="26" t="s">
        <v>93</v>
      </c>
      <c r="C53" s="12">
        <f>SUM(C54+C59)</f>
        <v>1716.65</v>
      </c>
    </row>
    <row r="54" spans="1:5" ht="112.5" customHeight="1">
      <c r="A54" s="5" t="s">
        <v>94</v>
      </c>
      <c r="B54" s="26" t="s">
        <v>95</v>
      </c>
      <c r="C54" s="12">
        <f>C55</f>
        <v>1520.95</v>
      </c>
    </row>
    <row r="55" spans="1:5" ht="45" customHeight="1">
      <c r="A55" s="5" t="s">
        <v>96</v>
      </c>
      <c r="B55" s="26" t="s">
        <v>97</v>
      </c>
      <c r="C55" s="12">
        <f>C56</f>
        <v>1520.95</v>
      </c>
    </row>
    <row r="56" spans="1:5" ht="45.75" customHeight="1">
      <c r="A56" s="36" t="s">
        <v>98</v>
      </c>
      <c r="B56" s="37" t="s">
        <v>99</v>
      </c>
      <c r="C56" s="38">
        <f>C57+C58</f>
        <v>1520.95</v>
      </c>
      <c r="D56" s="39"/>
      <c r="E56" s="39"/>
    </row>
    <row r="57" spans="1:5" ht="78" customHeight="1">
      <c r="A57" s="40" t="s">
        <v>100</v>
      </c>
      <c r="B57" s="35" t="s">
        <v>101</v>
      </c>
      <c r="C57" s="14">
        <v>702.6</v>
      </c>
      <c r="D57" s="39"/>
      <c r="E57" s="39"/>
    </row>
    <row r="58" spans="1:5" s="43" customFormat="1" ht="63.75" customHeight="1">
      <c r="A58" s="40" t="s">
        <v>102</v>
      </c>
      <c r="B58" s="41" t="s">
        <v>103</v>
      </c>
      <c r="C58" s="14">
        <v>818.35</v>
      </c>
      <c r="D58" s="42"/>
      <c r="E58" s="42"/>
    </row>
    <row r="59" spans="1:5" ht="116.25" customHeight="1">
      <c r="A59" s="5" t="s">
        <v>104</v>
      </c>
      <c r="B59" s="26" t="s">
        <v>105</v>
      </c>
      <c r="C59" s="12">
        <f>SUM(C61)</f>
        <v>195.7</v>
      </c>
    </row>
    <row r="60" spans="1:5" ht="104.25" customHeight="1">
      <c r="A60" s="44" t="s">
        <v>106</v>
      </c>
      <c r="B60" s="37" t="s">
        <v>107</v>
      </c>
      <c r="C60" s="12">
        <f>C61</f>
        <v>195.7</v>
      </c>
    </row>
    <row r="61" spans="1:5" ht="101.25" customHeight="1">
      <c r="A61" s="7" t="s">
        <v>108</v>
      </c>
      <c r="B61" s="23" t="s">
        <v>109</v>
      </c>
      <c r="C61" s="13">
        <v>195.7</v>
      </c>
    </row>
    <row r="62" spans="1:5" ht="31.5">
      <c r="A62" s="5" t="s">
        <v>110</v>
      </c>
      <c r="B62" s="6" t="s">
        <v>111</v>
      </c>
      <c r="C62" s="12">
        <f>C63+C66</f>
        <v>31.89</v>
      </c>
    </row>
    <row r="63" spans="1:5" ht="15.75" hidden="1">
      <c r="A63" s="5" t="s">
        <v>112</v>
      </c>
      <c r="B63" s="6" t="s">
        <v>113</v>
      </c>
      <c r="C63" s="12">
        <f>C64</f>
        <v>0</v>
      </c>
    </row>
    <row r="64" spans="1:5" ht="15.75" hidden="1">
      <c r="A64" s="7" t="s">
        <v>114</v>
      </c>
      <c r="B64" s="8" t="s">
        <v>115</v>
      </c>
      <c r="C64" s="13">
        <f>C65</f>
        <v>0</v>
      </c>
    </row>
    <row r="65" spans="1:3" ht="33" hidden="1" customHeight="1">
      <c r="A65" s="59" t="s">
        <v>116</v>
      </c>
      <c r="B65" s="59" t="s">
        <v>117</v>
      </c>
      <c r="C65" s="13">
        <v>0</v>
      </c>
    </row>
    <row r="66" spans="1:3" s="32" customFormat="1" ht="15.75">
      <c r="A66" s="36" t="s">
        <v>118</v>
      </c>
      <c r="B66" s="153" t="s">
        <v>119</v>
      </c>
      <c r="C66" s="38">
        <f>C67</f>
        <v>31.89</v>
      </c>
    </row>
    <row r="67" spans="1:3" s="32" customFormat="1" ht="15.75">
      <c r="A67" s="40" t="s">
        <v>120</v>
      </c>
      <c r="B67" s="154" t="s">
        <v>121</v>
      </c>
      <c r="C67" s="14">
        <f>C68</f>
        <v>31.89</v>
      </c>
    </row>
    <row r="68" spans="1:3" s="32" customFormat="1" ht="33" customHeight="1">
      <c r="A68" s="154" t="s">
        <v>122</v>
      </c>
      <c r="B68" s="154" t="s">
        <v>123</v>
      </c>
      <c r="C68" s="14">
        <v>31.89</v>
      </c>
    </row>
    <row r="69" spans="1:3" s="32" customFormat="1" ht="33" customHeight="1">
      <c r="A69" s="153" t="s">
        <v>274</v>
      </c>
      <c r="B69" s="153" t="s">
        <v>273</v>
      </c>
      <c r="C69" s="38">
        <f>C70</f>
        <v>99.52</v>
      </c>
    </row>
    <row r="70" spans="1:3" s="32" customFormat="1" ht="57.75" customHeight="1">
      <c r="A70" s="153" t="s">
        <v>271</v>
      </c>
      <c r="B70" s="37" t="s">
        <v>272</v>
      </c>
      <c r="C70" s="38">
        <f>C71</f>
        <v>99.52</v>
      </c>
    </row>
    <row r="71" spans="1:3" s="32" customFormat="1" ht="63.75" customHeight="1">
      <c r="A71" s="153" t="s">
        <v>268</v>
      </c>
      <c r="B71" s="37" t="s">
        <v>269</v>
      </c>
      <c r="C71" s="38">
        <f>C72</f>
        <v>99.52</v>
      </c>
    </row>
    <row r="72" spans="1:3" s="32" customFormat="1" ht="63.75" customHeight="1">
      <c r="A72" s="35" t="s">
        <v>267</v>
      </c>
      <c r="B72" s="35" t="s">
        <v>270</v>
      </c>
      <c r="C72" s="14">
        <v>99.52</v>
      </c>
    </row>
    <row r="73" spans="1:3" ht="15.75">
      <c r="A73" s="5" t="s">
        <v>124</v>
      </c>
      <c r="B73" s="22" t="s">
        <v>125</v>
      </c>
      <c r="C73" s="12">
        <f>C74+C100+C96</f>
        <v>31196.420000000002</v>
      </c>
    </row>
    <row r="74" spans="1:3" ht="34.5" customHeight="1">
      <c r="A74" s="5" t="s">
        <v>126</v>
      </c>
      <c r="B74" s="26" t="s">
        <v>127</v>
      </c>
      <c r="C74" s="12">
        <f>C84+C89+C91+C75</f>
        <v>31172.47</v>
      </c>
    </row>
    <row r="75" spans="1:3" ht="34.5" customHeight="1">
      <c r="A75" s="5" t="s">
        <v>128</v>
      </c>
      <c r="B75" s="45" t="s">
        <v>129</v>
      </c>
      <c r="C75" s="12">
        <f>C82+C76+C80+C78</f>
        <v>25198.53</v>
      </c>
    </row>
    <row r="76" spans="1:3" ht="110.25" hidden="1" customHeight="1">
      <c r="A76" s="46" t="s">
        <v>130</v>
      </c>
      <c r="B76" s="47" t="s">
        <v>131</v>
      </c>
      <c r="C76" s="48">
        <f>C77</f>
        <v>0</v>
      </c>
    </row>
    <row r="77" spans="1:3" ht="113.25" hidden="1" customHeight="1">
      <c r="A77" s="49" t="s">
        <v>132</v>
      </c>
      <c r="B77" s="50" t="s">
        <v>133</v>
      </c>
      <c r="C77" s="51">
        <v>0</v>
      </c>
    </row>
    <row r="78" spans="1:3" ht="113.25" customHeight="1">
      <c r="A78" s="158" t="s">
        <v>289</v>
      </c>
      <c r="B78" s="159" t="s">
        <v>288</v>
      </c>
      <c r="C78" s="14">
        <f>C79</f>
        <v>8454.19</v>
      </c>
    </row>
    <row r="79" spans="1:3" ht="123" customHeight="1">
      <c r="A79" s="109" t="s">
        <v>287</v>
      </c>
      <c r="B79" s="161" t="s">
        <v>286</v>
      </c>
      <c r="C79" s="14">
        <f ca="1">'Прил5 Безвозм '!C24</f>
        <v>8454.19</v>
      </c>
    </row>
    <row r="80" spans="1:3" ht="113.25" customHeight="1">
      <c r="A80" s="155" t="s">
        <v>260</v>
      </c>
      <c r="B80" s="156" t="s">
        <v>261</v>
      </c>
      <c r="C80" s="38">
        <f ca="1">C81</f>
        <v>5479.28</v>
      </c>
    </row>
    <row r="81" spans="1:3" ht="113.25" customHeight="1">
      <c r="A81" s="110" t="s">
        <v>255</v>
      </c>
      <c r="B81" s="151" t="s">
        <v>262</v>
      </c>
      <c r="C81" s="14">
        <f ca="1">'Прил5 Безвозм '!C26</f>
        <v>5479.28</v>
      </c>
    </row>
    <row r="82" spans="1:3" ht="15.75">
      <c r="A82" s="5" t="s">
        <v>134</v>
      </c>
      <c r="B82" s="26" t="s">
        <v>135</v>
      </c>
      <c r="C82" s="12">
        <f ca="1">C83</f>
        <v>11265.06</v>
      </c>
    </row>
    <row r="83" spans="1:3" ht="15.75">
      <c r="A83" s="7" t="s">
        <v>136</v>
      </c>
      <c r="B83" s="52" t="s">
        <v>137</v>
      </c>
      <c r="C83" s="13">
        <f ca="1">'Прил5 Безвозм '!C28</f>
        <v>11265.06</v>
      </c>
    </row>
    <row r="84" spans="1:3" ht="34.5" customHeight="1">
      <c r="A84" s="5" t="s">
        <v>138</v>
      </c>
      <c r="B84" s="53" t="s">
        <v>139</v>
      </c>
      <c r="C84" s="12">
        <f ca="1">C87+C85</f>
        <v>146.72</v>
      </c>
    </row>
    <row r="85" spans="1:3" ht="47.25">
      <c r="A85" s="5" t="s">
        <v>140</v>
      </c>
      <c r="B85" s="26" t="s">
        <v>141</v>
      </c>
      <c r="C85" s="12">
        <f ca="1">C86</f>
        <v>3.52</v>
      </c>
    </row>
    <row r="86" spans="1:3" ht="47.25">
      <c r="A86" s="7" t="s">
        <v>142</v>
      </c>
      <c r="B86" s="23" t="s">
        <v>143</v>
      </c>
      <c r="C86" s="13">
        <f ca="1">'Прил5 Безвозм '!C39</f>
        <v>3.52</v>
      </c>
    </row>
    <row r="87" spans="1:3" ht="54" customHeight="1">
      <c r="A87" s="5" t="s">
        <v>144</v>
      </c>
      <c r="B87" s="26" t="s">
        <v>145</v>
      </c>
      <c r="C87" s="12">
        <f ca="1">C88</f>
        <v>143.19999999999999</v>
      </c>
    </row>
    <row r="88" spans="1:3" ht="50.25" customHeight="1">
      <c r="A88" s="7" t="s">
        <v>146</v>
      </c>
      <c r="B88" s="23" t="s">
        <v>147</v>
      </c>
      <c r="C88" s="13">
        <f ca="1">'Прил5 Безвозм '!C41</f>
        <v>143.19999999999999</v>
      </c>
    </row>
    <row r="89" spans="1:3" ht="15.75" hidden="1">
      <c r="A89" s="46" t="s">
        <v>148</v>
      </c>
      <c r="B89" s="54" t="s">
        <v>135</v>
      </c>
      <c r="C89" s="48">
        <f>C90</f>
        <v>0</v>
      </c>
    </row>
    <row r="90" spans="1:3" ht="47.25" hidden="1">
      <c r="A90" s="49" t="s">
        <v>149</v>
      </c>
      <c r="B90" s="55" t="s">
        <v>150</v>
      </c>
      <c r="C90" s="51">
        <v>0</v>
      </c>
    </row>
    <row r="91" spans="1:3" ht="15.75">
      <c r="A91" s="5" t="s">
        <v>151</v>
      </c>
      <c r="B91" s="26" t="s">
        <v>152</v>
      </c>
      <c r="C91" s="12">
        <f>C94+C92</f>
        <v>5827.22</v>
      </c>
    </row>
    <row r="92" spans="1:3" ht="63">
      <c r="A92" s="56" t="s">
        <v>153</v>
      </c>
      <c r="B92" s="57" t="s">
        <v>154</v>
      </c>
      <c r="C92" s="15">
        <f>C93</f>
        <v>797.8</v>
      </c>
    </row>
    <row r="93" spans="1:3" ht="63">
      <c r="A93" s="58" t="s">
        <v>155</v>
      </c>
      <c r="B93" s="59" t="s">
        <v>156</v>
      </c>
      <c r="C93" s="16">
        <f ca="1">'Прил5 Безвозм '!C44</f>
        <v>797.8</v>
      </c>
    </row>
    <row r="94" spans="1:3" ht="31.5">
      <c r="A94" s="5" t="s">
        <v>157</v>
      </c>
      <c r="B94" s="6" t="s">
        <v>158</v>
      </c>
      <c r="C94" s="12">
        <f ca="1">C95</f>
        <v>5029.42</v>
      </c>
    </row>
    <row r="95" spans="1:3" ht="31.5">
      <c r="A95" s="7" t="s">
        <v>159</v>
      </c>
      <c r="B95" s="23" t="s">
        <v>160</v>
      </c>
      <c r="C95" s="13">
        <f ca="1">'Прил5 Безвозм '!C46</f>
        <v>5029.42</v>
      </c>
    </row>
    <row r="96" spans="1:3" ht="63" customHeight="1">
      <c r="A96" s="112" t="s">
        <v>161</v>
      </c>
      <c r="B96" s="113" t="s">
        <v>197</v>
      </c>
      <c r="C96" s="114">
        <f>C97</f>
        <v>23.95</v>
      </c>
    </row>
    <row r="97" spans="1:3" ht="115.5" customHeight="1">
      <c r="A97" s="112" t="s">
        <v>162</v>
      </c>
      <c r="B97" s="115" t="s">
        <v>198</v>
      </c>
      <c r="C97" s="116">
        <f>C98</f>
        <v>23.95</v>
      </c>
    </row>
    <row r="98" spans="1:3" ht="93.75" customHeight="1">
      <c r="A98" s="112" t="s">
        <v>199</v>
      </c>
      <c r="B98" s="115" t="s">
        <v>200</v>
      </c>
      <c r="C98" s="114">
        <f>C99</f>
        <v>23.95</v>
      </c>
    </row>
    <row r="99" spans="1:3" ht="63.75" customHeight="1">
      <c r="A99" s="117" t="s">
        <v>201</v>
      </c>
      <c r="B99" s="118" t="s">
        <v>163</v>
      </c>
      <c r="C99" s="116">
        <v>23.95</v>
      </c>
    </row>
    <row r="100" spans="1:3" ht="56.25" hidden="1" customHeight="1">
      <c r="A100" s="60" t="s">
        <v>164</v>
      </c>
      <c r="B100" s="54" t="s">
        <v>165</v>
      </c>
      <c r="C100" s="61">
        <f>C101</f>
        <v>0</v>
      </c>
    </row>
    <row r="101" spans="1:3" ht="69" hidden="1" customHeight="1">
      <c r="A101" s="49" t="s">
        <v>166</v>
      </c>
      <c r="B101" s="55" t="s">
        <v>167</v>
      </c>
      <c r="C101" s="62">
        <v>0</v>
      </c>
    </row>
    <row r="102" spans="1:3" ht="15.75">
      <c r="A102" s="7"/>
      <c r="B102" s="5" t="s">
        <v>168</v>
      </c>
      <c r="C102" s="12">
        <f>SUM(C19+C73)</f>
        <v>42745.68</v>
      </c>
    </row>
    <row r="105" spans="1:3" ht="15">
      <c r="B105" s="63"/>
      <c r="C105" s="64"/>
    </row>
    <row r="106" spans="1:3" ht="15">
      <c r="B106" s="65"/>
      <c r="C106" s="64"/>
    </row>
    <row r="107" spans="1:3" ht="15">
      <c r="B107" s="66"/>
      <c r="C107" s="67"/>
    </row>
    <row r="108" spans="1:3" ht="15">
      <c r="B108" s="66"/>
      <c r="C108" s="67"/>
    </row>
    <row r="109" spans="1:3" ht="15">
      <c r="B109" s="66"/>
      <c r="C109" s="67"/>
    </row>
    <row r="110" spans="1:3" ht="15">
      <c r="B110" s="68"/>
      <c r="C110" s="69"/>
    </row>
    <row r="111" spans="1:3" ht="15">
      <c r="B111" s="63"/>
      <c r="C111" s="64"/>
    </row>
    <row r="112" spans="1:3" ht="15">
      <c r="B112" s="66"/>
      <c r="C112" s="69"/>
    </row>
    <row r="113" spans="2:3" ht="15">
      <c r="B113" s="66"/>
      <c r="C113" s="69"/>
    </row>
    <row r="114" spans="2:3" ht="15">
      <c r="B114" s="68"/>
      <c r="C114" s="69"/>
    </row>
    <row r="115" spans="2:3" ht="15">
      <c r="B115" s="68"/>
      <c r="C115" s="70"/>
    </row>
    <row r="116" spans="2:3">
      <c r="B116" s="71"/>
    </row>
    <row r="117" spans="2:3">
      <c r="B117" s="71"/>
    </row>
    <row r="118" spans="2:3">
      <c r="B118" s="71"/>
    </row>
    <row r="119" spans="2:3">
      <c r="B119" s="71"/>
    </row>
  </sheetData>
  <mergeCells count="12">
    <mergeCell ref="B9:C9"/>
    <mergeCell ref="A12:C12"/>
    <mergeCell ref="A13:C13"/>
    <mergeCell ref="A14:C14"/>
    <mergeCell ref="A15:C15"/>
    <mergeCell ref="B1:C1"/>
    <mergeCell ref="B2:C2"/>
    <mergeCell ref="B3:C3"/>
    <mergeCell ref="B4:C4"/>
    <mergeCell ref="B5:C5"/>
    <mergeCell ref="B6:C6"/>
    <mergeCell ref="B7:C7"/>
  </mergeCells>
  <phoneticPr fontId="0" type="noConversion"/>
  <printOptions horizontalCentered="1"/>
  <pageMargins left="0.55118110236220474" right="0.15748031496062992" top="0.35433070866141736" bottom="0.35433070866141736" header="0.11811023622047245" footer="0.11811023622047245"/>
  <pageSetup paperSize="9" scale="75" orientation="portrait" r:id="rId1"/>
  <rowBreaks count="2" manualBreakCount="2">
    <brk id="32" max="2" man="1"/>
    <brk id="61" max="2" man="1"/>
  </rowBreaks>
</worksheet>
</file>

<file path=xl/worksheets/sheet3.xml><?xml version="1.0" encoding="utf-8"?>
<worksheet xmlns="http://schemas.openxmlformats.org/spreadsheetml/2006/main" xmlns:r="http://schemas.openxmlformats.org/officeDocument/2006/relationships">
  <sheetPr>
    <tabColor rgb="FF00B050"/>
    <pageSetUpPr fitToPage="1"/>
  </sheetPr>
  <dimension ref="A1:F52"/>
  <sheetViews>
    <sheetView zoomScaleNormal="100" workbookViewId="0">
      <selection activeCell="A15" sqref="A15:C19"/>
    </sheetView>
  </sheetViews>
  <sheetFormatPr defaultRowHeight="12.75"/>
  <cols>
    <col min="1" max="1" width="28.85546875" style="73" customWidth="1"/>
    <col min="2" max="2" width="41.28515625" style="73" customWidth="1"/>
    <col min="3" max="3" width="18.140625" style="73" customWidth="1"/>
    <col min="4" max="16384" width="9.140625" style="73"/>
  </cols>
  <sheetData>
    <row r="1" spans="1:3" ht="15.75">
      <c r="A1" s="72"/>
      <c r="B1" s="184" t="s">
        <v>169</v>
      </c>
      <c r="C1" s="184"/>
    </row>
    <row r="2" spans="1:3" ht="15.75">
      <c r="A2" s="72"/>
      <c r="C2" s="108" t="s">
        <v>1</v>
      </c>
    </row>
    <row r="3" spans="1:3" ht="15.75">
      <c r="A3" s="72"/>
      <c r="C3" s="108" t="s">
        <v>2</v>
      </c>
    </row>
    <row r="4" spans="1:3" ht="15.75">
      <c r="A4" s="72"/>
      <c r="C4" s="108" t="s">
        <v>26</v>
      </c>
    </row>
    <row r="5" spans="1:3" ht="15.75">
      <c r="A5" s="72"/>
      <c r="C5" s="108" t="s">
        <v>4</v>
      </c>
    </row>
    <row r="6" spans="1:3" ht="15.75">
      <c r="A6" s="72"/>
      <c r="C6" s="108" t="s">
        <v>5</v>
      </c>
    </row>
    <row r="7" spans="1:3" ht="15.75">
      <c r="A7" s="72"/>
      <c r="C7" s="107" t="s">
        <v>204</v>
      </c>
    </row>
    <row r="8" spans="1:3" ht="15.75">
      <c r="A8" s="72"/>
      <c r="C8" s="107" t="s">
        <v>203</v>
      </c>
    </row>
    <row r="9" spans="1:3" ht="15.75">
      <c r="A9" s="72"/>
      <c r="C9" s="107" t="s">
        <v>297</v>
      </c>
    </row>
    <row r="10" spans="1:3" ht="15.75">
      <c r="A10" s="72"/>
      <c r="C10" s="107"/>
    </row>
    <row r="11" spans="1:3" ht="15.75">
      <c r="A11" s="72"/>
      <c r="B11" s="108"/>
      <c r="C11" s="108"/>
    </row>
    <row r="12" spans="1:3" ht="15.75">
      <c r="A12" s="180" t="s">
        <v>125</v>
      </c>
      <c r="B12" s="181"/>
      <c r="C12" s="181"/>
    </row>
    <row r="13" spans="1:3" ht="15.75">
      <c r="A13" s="180" t="s">
        <v>170</v>
      </c>
      <c r="B13" s="181"/>
      <c r="C13" s="181"/>
    </row>
    <row r="14" spans="1:3" ht="15.75">
      <c r="A14" s="74"/>
      <c r="B14" s="72"/>
      <c r="C14" s="72"/>
    </row>
    <row r="15" spans="1:3" ht="15.75">
      <c r="A15" s="75" t="s">
        <v>171</v>
      </c>
      <c r="B15" s="182" t="s">
        <v>32</v>
      </c>
      <c r="C15" s="76" t="s">
        <v>172</v>
      </c>
    </row>
    <row r="16" spans="1:3" ht="15.75">
      <c r="A16" s="77" t="s">
        <v>173</v>
      </c>
      <c r="B16" s="183"/>
      <c r="C16" s="78" t="s">
        <v>174</v>
      </c>
    </row>
    <row r="17" spans="1:6" ht="15.75">
      <c r="A17" s="79">
        <v>1</v>
      </c>
      <c r="B17" s="79">
        <v>2</v>
      </c>
      <c r="C17" s="79">
        <v>3</v>
      </c>
    </row>
    <row r="18" spans="1:6" ht="30" customHeight="1">
      <c r="A18" s="80" t="s">
        <v>124</v>
      </c>
      <c r="B18" s="81" t="s">
        <v>125</v>
      </c>
      <c r="C18" s="82">
        <f>C19+C49</f>
        <v>31196.420000000002</v>
      </c>
    </row>
    <row r="19" spans="1:6" ht="51" customHeight="1">
      <c r="A19" s="80" t="s">
        <v>126</v>
      </c>
      <c r="B19" s="83" t="s">
        <v>127</v>
      </c>
      <c r="C19" s="82">
        <f>C20+C37+C42</f>
        <v>31172.47</v>
      </c>
    </row>
    <row r="20" spans="1:6" ht="51.75" customHeight="1">
      <c r="A20" s="80" t="s">
        <v>128</v>
      </c>
      <c r="B20" s="84" t="s">
        <v>129</v>
      </c>
      <c r="C20" s="82">
        <f>C27+C21+C25+C23</f>
        <v>25198.53</v>
      </c>
    </row>
    <row r="21" spans="1:6" ht="131.25" hidden="1" customHeight="1">
      <c r="A21" s="85" t="s">
        <v>130</v>
      </c>
      <c r="B21" s="86" t="s">
        <v>131</v>
      </c>
      <c r="C21" s="87">
        <f>C22</f>
        <v>0</v>
      </c>
    </row>
    <row r="22" spans="1:6" ht="126.75" hidden="1" customHeight="1">
      <c r="A22" s="88" t="s">
        <v>132</v>
      </c>
      <c r="B22" s="89" t="s">
        <v>133</v>
      </c>
      <c r="C22" s="90">
        <v>0</v>
      </c>
      <c r="F22" s="91"/>
    </row>
    <row r="23" spans="1:6" ht="176.25" customHeight="1">
      <c r="A23" s="158" t="s">
        <v>289</v>
      </c>
      <c r="B23" s="159" t="s">
        <v>288</v>
      </c>
      <c r="C23" s="160">
        <f>C24</f>
        <v>8454.19</v>
      </c>
      <c r="F23" s="91"/>
    </row>
    <row r="24" spans="1:6" ht="153" customHeight="1">
      <c r="A24" s="109" t="s">
        <v>287</v>
      </c>
      <c r="B24" s="161" t="s">
        <v>286</v>
      </c>
      <c r="C24" s="111">
        <f>8454.19</f>
        <v>8454.19</v>
      </c>
      <c r="F24" s="91"/>
    </row>
    <row r="25" spans="1:6" ht="156.75" customHeight="1">
      <c r="A25" s="155" t="s">
        <v>260</v>
      </c>
      <c r="B25" s="156" t="s">
        <v>261</v>
      </c>
      <c r="C25" s="160">
        <f>C26</f>
        <v>5479.28</v>
      </c>
      <c r="D25" s="162"/>
      <c r="F25" s="91"/>
    </row>
    <row r="26" spans="1:6" ht="158.25" customHeight="1">
      <c r="A26" s="110" t="s">
        <v>255</v>
      </c>
      <c r="B26" s="151" t="s">
        <v>262</v>
      </c>
      <c r="C26" s="152">
        <v>5479.28</v>
      </c>
      <c r="F26" s="91"/>
    </row>
    <row r="27" spans="1:6" ht="21.75" customHeight="1">
      <c r="A27" s="80" t="s">
        <v>134</v>
      </c>
      <c r="B27" s="92" t="s">
        <v>135</v>
      </c>
      <c r="C27" s="82">
        <f>C28</f>
        <v>11265.06</v>
      </c>
    </row>
    <row r="28" spans="1:6" ht="31.5">
      <c r="A28" s="80" t="s">
        <v>136</v>
      </c>
      <c r="B28" s="92" t="s">
        <v>137</v>
      </c>
      <c r="C28" s="82">
        <f>C29+C30+C32+C31+C33+C36+C34+C35</f>
        <v>11265.06</v>
      </c>
    </row>
    <row r="29" spans="1:6" ht="141.75">
      <c r="A29" s="109" t="s">
        <v>136</v>
      </c>
      <c r="B29" s="110" t="s">
        <v>194</v>
      </c>
      <c r="C29" s="111">
        <v>1028.8</v>
      </c>
    </row>
    <row r="30" spans="1:6" ht="110.25" hidden="1">
      <c r="A30" s="88" t="s">
        <v>136</v>
      </c>
      <c r="B30" s="93" t="s">
        <v>175</v>
      </c>
      <c r="C30" s="90">
        <v>0</v>
      </c>
    </row>
    <row r="31" spans="1:6" ht="220.5" hidden="1">
      <c r="A31" s="88" t="s">
        <v>136</v>
      </c>
      <c r="B31" s="93" t="s">
        <v>176</v>
      </c>
      <c r="C31" s="90">
        <v>0</v>
      </c>
    </row>
    <row r="32" spans="1:6" ht="78.75">
      <c r="A32" s="109" t="s">
        <v>136</v>
      </c>
      <c r="B32" s="41" t="s">
        <v>283</v>
      </c>
      <c r="C32" s="111">
        <v>6480.37</v>
      </c>
    </row>
    <row r="33" spans="1:5" ht="63">
      <c r="A33" s="94" t="s">
        <v>136</v>
      </c>
      <c r="B33" s="95" t="s">
        <v>177</v>
      </c>
      <c r="C33" s="96">
        <v>47.78</v>
      </c>
    </row>
    <row r="34" spans="1:5" ht="78.75">
      <c r="A34" s="109" t="s">
        <v>136</v>
      </c>
      <c r="B34" s="41" t="s">
        <v>178</v>
      </c>
      <c r="C34" s="111">
        <f>1452.1-293.2</f>
        <v>1158.8999999999999</v>
      </c>
    </row>
    <row r="35" spans="1:5" ht="163.5" customHeight="1">
      <c r="A35" s="7" t="s">
        <v>254</v>
      </c>
      <c r="B35" s="141" t="s">
        <v>252</v>
      </c>
      <c r="C35" s="111">
        <v>2500</v>
      </c>
    </row>
    <row r="36" spans="1:5" ht="108.75" customHeight="1">
      <c r="A36" s="109" t="s">
        <v>136</v>
      </c>
      <c r="B36" s="144" t="s">
        <v>257</v>
      </c>
      <c r="C36" s="111">
        <v>49.21</v>
      </c>
    </row>
    <row r="37" spans="1:5" ht="31.5">
      <c r="A37" s="80" t="s">
        <v>138</v>
      </c>
      <c r="B37" s="53" t="s">
        <v>139</v>
      </c>
      <c r="C37" s="82">
        <f>C38+C40</f>
        <v>146.72</v>
      </c>
    </row>
    <row r="38" spans="1:5" ht="63" customHeight="1">
      <c r="A38" s="80" t="s">
        <v>140</v>
      </c>
      <c r="B38" s="83" t="s">
        <v>141</v>
      </c>
      <c r="C38" s="82">
        <f>C39</f>
        <v>3.52</v>
      </c>
    </row>
    <row r="39" spans="1:5" ht="63" customHeight="1">
      <c r="A39" s="97" t="s">
        <v>142</v>
      </c>
      <c r="B39" s="98" t="s">
        <v>143</v>
      </c>
      <c r="C39" s="99">
        <v>3.52</v>
      </c>
      <c r="E39" s="91"/>
    </row>
    <row r="40" spans="1:5" ht="65.25" customHeight="1">
      <c r="A40" s="80" t="s">
        <v>144</v>
      </c>
      <c r="B40" s="83" t="s">
        <v>145</v>
      </c>
      <c r="C40" s="82">
        <f>C41</f>
        <v>143.19999999999999</v>
      </c>
    </row>
    <row r="41" spans="1:5" ht="63" customHeight="1">
      <c r="A41" s="97" t="s">
        <v>146</v>
      </c>
      <c r="B41" s="100" t="s">
        <v>147</v>
      </c>
      <c r="C41" s="99">
        <v>143.19999999999999</v>
      </c>
    </row>
    <row r="42" spans="1:5" ht="15.75">
      <c r="A42" s="80" t="s">
        <v>151</v>
      </c>
      <c r="B42" s="83" t="s">
        <v>152</v>
      </c>
      <c r="C42" s="82">
        <f>C45+C43</f>
        <v>5827.22</v>
      </c>
    </row>
    <row r="43" spans="1:5" ht="94.5">
      <c r="A43" s="101" t="s">
        <v>153</v>
      </c>
      <c r="B43" s="102" t="s">
        <v>154</v>
      </c>
      <c r="C43" s="103">
        <f>C44</f>
        <v>797.8</v>
      </c>
    </row>
    <row r="44" spans="1:5" ht="94.5">
      <c r="A44" s="104" t="s">
        <v>155</v>
      </c>
      <c r="B44" s="105" t="s">
        <v>156</v>
      </c>
      <c r="C44" s="96">
        <f>690+107.8</f>
        <v>797.8</v>
      </c>
    </row>
    <row r="45" spans="1:5" ht="31.5">
      <c r="A45" s="80" t="s">
        <v>157</v>
      </c>
      <c r="B45" s="92" t="s">
        <v>158</v>
      </c>
      <c r="C45" s="82">
        <f>C46</f>
        <v>5029.42</v>
      </c>
    </row>
    <row r="46" spans="1:5" ht="47.25">
      <c r="A46" s="80" t="s">
        <v>159</v>
      </c>
      <c r="B46" s="83" t="s">
        <v>160</v>
      </c>
      <c r="C46" s="82">
        <f>C47+C48</f>
        <v>5029.42</v>
      </c>
    </row>
    <row r="47" spans="1:5" ht="94.5">
      <c r="A47" s="97" t="s">
        <v>179</v>
      </c>
      <c r="B47" s="100" t="s">
        <v>180</v>
      </c>
      <c r="C47" s="99">
        <v>3042.5</v>
      </c>
    </row>
    <row r="48" spans="1:5" ht="297" customHeight="1">
      <c r="A48" s="109" t="s">
        <v>181</v>
      </c>
      <c r="B48" s="123" t="s">
        <v>182</v>
      </c>
      <c r="C48" s="111">
        <f>1782.52+204.4</f>
        <v>1986.92</v>
      </c>
    </row>
    <row r="49" spans="1:3" ht="94.5">
      <c r="A49" s="112" t="s">
        <v>161</v>
      </c>
      <c r="B49" s="113" t="s">
        <v>197</v>
      </c>
      <c r="C49" s="114">
        <f>C50</f>
        <v>23.95</v>
      </c>
    </row>
    <row r="50" spans="1:3" ht="157.5">
      <c r="A50" s="112" t="s">
        <v>162</v>
      </c>
      <c r="B50" s="115" t="s">
        <v>198</v>
      </c>
      <c r="C50" s="116">
        <f>C51</f>
        <v>23.95</v>
      </c>
    </row>
    <row r="51" spans="1:3" ht="141.75">
      <c r="A51" s="112" t="s">
        <v>199</v>
      </c>
      <c r="B51" s="115" t="s">
        <v>200</v>
      </c>
      <c r="C51" s="114">
        <f>C52</f>
        <v>23.95</v>
      </c>
    </row>
    <row r="52" spans="1:3" ht="94.5">
      <c r="A52" s="117" t="s">
        <v>201</v>
      </c>
      <c r="B52" s="118" t="s">
        <v>163</v>
      </c>
      <c r="C52" s="116">
        <v>23.95</v>
      </c>
    </row>
  </sheetData>
  <mergeCells count="4">
    <mergeCell ref="A12:C12"/>
    <mergeCell ref="A13:C13"/>
    <mergeCell ref="B15:B16"/>
    <mergeCell ref="B1:C1"/>
  </mergeCells>
  <phoneticPr fontId="0" type="noConversion"/>
  <printOptions horizontalCentered="1"/>
  <pageMargins left="0.98425196850393704" right="0.39370078740157483" top="0.47244094488188981" bottom="0.86614173228346458" header="0.31496062992125984" footer="0.31496062992125984"/>
  <pageSetup paperSize="9" scale="68" fitToHeight="3" orientation="portrait"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F44"/>
  <sheetViews>
    <sheetView zoomScaleNormal="100" workbookViewId="0">
      <selection activeCell="C17" sqref="C17:C21"/>
    </sheetView>
  </sheetViews>
  <sheetFormatPr defaultRowHeight="12.75"/>
  <cols>
    <col min="1" max="1" width="18.42578125" style="125" customWidth="1"/>
    <col min="2" max="2" width="32.42578125" style="125" customWidth="1"/>
    <col min="3" max="3" width="60.85546875" style="125" customWidth="1"/>
    <col min="4" max="5" width="9.140625" style="125"/>
    <col min="6" max="6" width="57.140625" style="125" customWidth="1"/>
    <col min="7" max="16384" width="9.140625" style="125"/>
  </cols>
  <sheetData>
    <row r="1" spans="1:6" ht="15.75">
      <c r="A1" s="124"/>
      <c r="B1" s="124"/>
      <c r="C1" s="107" t="s">
        <v>215</v>
      </c>
    </row>
    <row r="2" spans="1:6" ht="15.75">
      <c r="A2" s="124"/>
      <c r="B2" s="124"/>
      <c r="C2" s="108" t="s">
        <v>1</v>
      </c>
    </row>
    <row r="3" spans="1:6" ht="15.75">
      <c r="A3" s="124"/>
      <c r="B3" s="124"/>
      <c r="C3" s="108" t="s">
        <v>2</v>
      </c>
    </row>
    <row r="4" spans="1:6" ht="15.75">
      <c r="A4" s="124"/>
      <c r="B4" s="124"/>
      <c r="C4" s="108" t="s">
        <v>26</v>
      </c>
    </row>
    <row r="5" spans="1:6" ht="15.75">
      <c r="A5" s="124"/>
      <c r="B5" s="124"/>
      <c r="C5" s="108" t="s">
        <v>4</v>
      </c>
    </row>
    <row r="6" spans="1:6" ht="15.75">
      <c r="A6" s="124"/>
      <c r="B6" s="124"/>
      <c r="C6" s="107" t="s">
        <v>5</v>
      </c>
    </row>
    <row r="7" spans="1:6" ht="15.75">
      <c r="A7" s="124"/>
      <c r="B7" s="124"/>
      <c r="C7" s="107" t="s">
        <v>204</v>
      </c>
    </row>
    <row r="8" spans="1:6" ht="15.75">
      <c r="A8" s="124"/>
      <c r="B8" s="124"/>
      <c r="C8" s="107" t="s">
        <v>203</v>
      </c>
    </row>
    <row r="9" spans="1:6" ht="15.75">
      <c r="A9" s="124"/>
      <c r="B9" s="140"/>
      <c r="C9" s="107" t="s">
        <v>297</v>
      </c>
    </row>
    <row r="10" spans="1:6" ht="15.75">
      <c r="A10" s="124"/>
      <c r="B10" s="175"/>
      <c r="C10" s="175"/>
    </row>
    <row r="11" spans="1:6" ht="15.75">
      <c r="A11" s="197" t="s">
        <v>216</v>
      </c>
      <c r="B11" s="197"/>
      <c r="C11" s="197"/>
    </row>
    <row r="12" spans="1:6" ht="17.25" customHeight="1">
      <c r="A12" s="197" t="s">
        <v>217</v>
      </c>
      <c r="B12" s="197"/>
      <c r="C12" s="197"/>
      <c r="F12" s="198"/>
    </row>
    <row r="13" spans="1:6" ht="15.75">
      <c r="A13" s="197" t="s">
        <v>28</v>
      </c>
      <c r="B13" s="197"/>
      <c r="C13" s="197"/>
      <c r="F13" s="199"/>
    </row>
    <row r="14" spans="1:6" ht="15.75">
      <c r="A14" s="197" t="s">
        <v>218</v>
      </c>
      <c r="B14" s="197"/>
      <c r="C14" s="197"/>
      <c r="F14" s="199"/>
    </row>
    <row r="15" spans="1:6" ht="15.75">
      <c r="A15" s="197"/>
      <c r="B15" s="197"/>
      <c r="C15" s="197"/>
      <c r="F15" s="199"/>
    </row>
    <row r="16" spans="1:6" ht="15.75">
      <c r="A16" s="124"/>
      <c r="B16" s="126"/>
      <c r="C16" s="126"/>
    </row>
    <row r="17" spans="1:6" ht="15.75">
      <c r="A17" s="185" t="s">
        <v>31</v>
      </c>
      <c r="B17" s="186"/>
      <c r="C17" s="187" t="s">
        <v>219</v>
      </c>
    </row>
    <row r="18" spans="1:6" ht="15.75">
      <c r="A18" s="190" t="s">
        <v>220</v>
      </c>
      <c r="B18" s="191"/>
      <c r="C18" s="188"/>
    </row>
    <row r="19" spans="1:6" ht="15.75" customHeight="1">
      <c r="A19" s="187" t="s">
        <v>221</v>
      </c>
      <c r="B19" s="194" t="s">
        <v>222</v>
      </c>
      <c r="C19" s="188"/>
    </row>
    <row r="20" spans="1:6">
      <c r="A20" s="192"/>
      <c r="B20" s="195"/>
      <c r="C20" s="188"/>
    </row>
    <row r="21" spans="1:6" ht="65.25" customHeight="1">
      <c r="A21" s="193"/>
      <c r="B21" s="196"/>
      <c r="C21" s="189"/>
    </row>
    <row r="22" spans="1:6" ht="15.75">
      <c r="A22" s="127">
        <v>1</v>
      </c>
      <c r="B22" s="128">
        <v>2</v>
      </c>
      <c r="C22" s="128">
        <v>3</v>
      </c>
    </row>
    <row r="23" spans="1:6" ht="47.25">
      <c r="A23" s="129">
        <v>955</v>
      </c>
      <c r="B23" s="130"/>
      <c r="C23" s="131" t="s">
        <v>223</v>
      </c>
      <c r="F23" s="132"/>
    </row>
    <row r="24" spans="1:6" ht="78.75">
      <c r="A24" s="130">
        <v>955</v>
      </c>
      <c r="B24" s="130" t="s">
        <v>224</v>
      </c>
      <c r="C24" s="133" t="s">
        <v>225</v>
      </c>
    </row>
    <row r="25" spans="1:6" ht="63">
      <c r="A25" s="130">
        <v>955</v>
      </c>
      <c r="B25" s="130" t="s">
        <v>248</v>
      </c>
      <c r="C25" s="133" t="s">
        <v>247</v>
      </c>
    </row>
    <row r="26" spans="1:6" ht="78.75">
      <c r="A26" s="130">
        <v>955</v>
      </c>
      <c r="B26" s="139" t="s">
        <v>246</v>
      </c>
      <c r="C26" s="35" t="s">
        <v>101</v>
      </c>
    </row>
    <row r="27" spans="1:6" ht="47.25">
      <c r="A27" s="130">
        <v>955</v>
      </c>
      <c r="B27" s="128" t="s">
        <v>226</v>
      </c>
      <c r="C27" s="41" t="s">
        <v>103</v>
      </c>
      <c r="D27" s="134"/>
    </row>
    <row r="28" spans="1:6" ht="63">
      <c r="A28" s="130">
        <v>955</v>
      </c>
      <c r="B28" s="128" t="s">
        <v>227</v>
      </c>
      <c r="C28" s="95" t="s">
        <v>228</v>
      </c>
    </row>
    <row r="29" spans="1:6" ht="94.5">
      <c r="A29" s="130">
        <v>955</v>
      </c>
      <c r="B29" s="130" t="s">
        <v>229</v>
      </c>
      <c r="C29" s="133" t="s">
        <v>230</v>
      </c>
    </row>
    <row r="30" spans="1:6" ht="31.5">
      <c r="A30" s="130">
        <v>955</v>
      </c>
      <c r="B30" s="130" t="s">
        <v>231</v>
      </c>
      <c r="C30" s="133" t="s">
        <v>232</v>
      </c>
      <c r="D30" s="135"/>
    </row>
    <row r="31" spans="1:6" ht="94.5">
      <c r="A31" s="130">
        <v>955</v>
      </c>
      <c r="B31" s="130" t="s">
        <v>233</v>
      </c>
      <c r="C31" s="133" t="s">
        <v>234</v>
      </c>
      <c r="D31" s="135"/>
    </row>
    <row r="32" spans="1:6" ht="110.25">
      <c r="A32" s="130">
        <v>955</v>
      </c>
      <c r="B32" s="130" t="s">
        <v>235</v>
      </c>
      <c r="C32" s="133" t="s">
        <v>236</v>
      </c>
    </row>
    <row r="33" spans="1:3" ht="47.25">
      <c r="A33" s="130">
        <v>955</v>
      </c>
      <c r="B33" s="130" t="s">
        <v>237</v>
      </c>
      <c r="C33" s="95" t="s">
        <v>238</v>
      </c>
    </row>
    <row r="34" spans="1:3" ht="31.5">
      <c r="A34" s="130">
        <v>955</v>
      </c>
      <c r="B34" s="130" t="s">
        <v>239</v>
      </c>
      <c r="C34" s="133" t="s">
        <v>240</v>
      </c>
    </row>
    <row r="35" spans="1:3" ht="94.5">
      <c r="A35" s="130">
        <v>955</v>
      </c>
      <c r="B35" s="130" t="s">
        <v>241</v>
      </c>
      <c r="C35" s="133" t="s">
        <v>133</v>
      </c>
    </row>
    <row r="36" spans="1:3" ht="94.5">
      <c r="A36" s="130">
        <v>955</v>
      </c>
      <c r="B36" s="130" t="s">
        <v>250</v>
      </c>
      <c r="C36" s="133" t="s">
        <v>249</v>
      </c>
    </row>
    <row r="37" spans="1:3" ht="15.75">
      <c r="A37" s="130">
        <v>955</v>
      </c>
      <c r="B37" s="130" t="s">
        <v>193</v>
      </c>
      <c r="C37" s="133" t="s">
        <v>137</v>
      </c>
    </row>
    <row r="38" spans="1:3" ht="47.25">
      <c r="A38" s="130">
        <v>955</v>
      </c>
      <c r="B38" s="130" t="s">
        <v>195</v>
      </c>
      <c r="C38" s="52" t="s">
        <v>143</v>
      </c>
    </row>
    <row r="39" spans="1:3" ht="47.25">
      <c r="A39" s="130">
        <v>955</v>
      </c>
      <c r="B39" s="130" t="s">
        <v>196</v>
      </c>
      <c r="C39" s="133" t="s">
        <v>147</v>
      </c>
    </row>
    <row r="40" spans="1:3" ht="63">
      <c r="A40" s="130">
        <v>955</v>
      </c>
      <c r="B40" s="130" t="s">
        <v>242</v>
      </c>
      <c r="C40" s="133" t="s">
        <v>156</v>
      </c>
    </row>
    <row r="41" spans="1:3" ht="63">
      <c r="A41" s="130">
        <v>955</v>
      </c>
      <c r="B41" s="128" t="s">
        <v>243</v>
      </c>
      <c r="C41" s="136" t="s">
        <v>180</v>
      </c>
    </row>
    <row r="42" spans="1:3" ht="189">
      <c r="A42" s="130">
        <v>955</v>
      </c>
      <c r="B42" s="128" t="s">
        <v>214</v>
      </c>
      <c r="C42" s="136" t="s">
        <v>182</v>
      </c>
    </row>
    <row r="43" spans="1:3" ht="63">
      <c r="A43" s="130">
        <v>955</v>
      </c>
      <c r="B43" s="137" t="s">
        <v>202</v>
      </c>
      <c r="C43" s="138" t="s">
        <v>163</v>
      </c>
    </row>
    <row r="44" spans="1:3" ht="47.25">
      <c r="A44" s="130">
        <v>955</v>
      </c>
      <c r="B44" s="137" t="s">
        <v>244</v>
      </c>
      <c r="C44" s="138" t="s">
        <v>245</v>
      </c>
    </row>
  </sheetData>
  <mergeCells count="12">
    <mergeCell ref="F12:F15"/>
    <mergeCell ref="A13:C13"/>
    <mergeCell ref="A14:C14"/>
    <mergeCell ref="A15:C15"/>
    <mergeCell ref="A17:B17"/>
    <mergeCell ref="C17:C21"/>
    <mergeCell ref="A18:B18"/>
    <mergeCell ref="A19:A21"/>
    <mergeCell ref="B19:B21"/>
    <mergeCell ref="B10:C10"/>
    <mergeCell ref="A11:C11"/>
    <mergeCell ref="A12:C12"/>
  </mergeCells>
  <phoneticPr fontId="0" type="noConversion"/>
  <pageMargins left="1.1811023622047245" right="0.39370078740157483" top="0.78740157480314965" bottom="0.98425196850393704" header="0.31496062992125984" footer="0.31496062992125984"/>
  <pageSetup paperSize="9" scale="77" fitToHeight="0" orientation="portrait" r:id="rId1"/>
</worksheet>
</file>

<file path=xl/worksheets/sheet5.xml><?xml version="1.0" encoding="utf-8"?>
<worksheet xmlns="http://schemas.openxmlformats.org/spreadsheetml/2006/main" xmlns:r="http://schemas.openxmlformats.org/officeDocument/2006/relationships">
  <dimension ref="A2:K29"/>
  <sheetViews>
    <sheetView tabSelected="1" topLeftCell="A8" zoomScale="90" zoomScaleNormal="90" workbookViewId="0">
      <selection activeCell="E17" sqref="E17"/>
    </sheetView>
  </sheetViews>
  <sheetFormatPr defaultRowHeight="15.75"/>
  <cols>
    <col min="1" max="1" width="5" style="169" customWidth="1"/>
    <col min="2" max="2" width="28.85546875" style="124" customWidth="1"/>
    <col min="3" max="3" width="28" style="124" customWidth="1"/>
    <col min="4" max="4" width="51.28515625" style="124" customWidth="1"/>
    <col min="5" max="5" width="17.140625" style="124" customWidth="1"/>
    <col min="6" max="6" width="39" style="124" customWidth="1"/>
    <col min="7" max="7" width="9.140625" style="124"/>
    <col min="8" max="8" width="17.5703125" style="124" customWidth="1"/>
    <col min="9" max="9" width="14.28515625" style="124" bestFit="1" customWidth="1"/>
    <col min="10" max="16384" width="9.140625" style="124"/>
  </cols>
  <sheetData>
    <row r="2" spans="1:11" ht="15.75" customHeight="1">
      <c r="A2" s="200" t="s">
        <v>213</v>
      </c>
      <c r="B2" s="201"/>
      <c r="C2" s="201"/>
      <c r="D2" s="201"/>
      <c r="E2" s="201"/>
      <c r="F2" s="201"/>
    </row>
    <row r="3" spans="1:11" ht="39.75" customHeight="1">
      <c r="A3" s="201"/>
      <c r="B3" s="201"/>
      <c r="C3" s="201"/>
      <c r="D3" s="201"/>
      <c r="E3" s="201"/>
      <c r="F3" s="201"/>
    </row>
    <row r="4" spans="1:11" ht="21" customHeight="1">
      <c r="A4" s="164"/>
      <c r="B4" s="164"/>
      <c r="C4" s="164"/>
      <c r="D4" s="164"/>
      <c r="E4" s="164"/>
      <c r="F4" s="164"/>
    </row>
    <row r="5" spans="1:11">
      <c r="A5" s="207" t="s">
        <v>183</v>
      </c>
      <c r="B5" s="207" t="s">
        <v>184</v>
      </c>
      <c r="C5" s="207" t="s">
        <v>31</v>
      </c>
      <c r="D5" s="207" t="s">
        <v>185</v>
      </c>
      <c r="E5" s="187" t="s">
        <v>186</v>
      </c>
      <c r="F5" s="207" t="s">
        <v>187</v>
      </c>
    </row>
    <row r="6" spans="1:11" s="165" customFormat="1" ht="36.75" customHeight="1">
      <c r="A6" s="207"/>
      <c r="B6" s="207"/>
      <c r="C6" s="207"/>
      <c r="D6" s="207"/>
      <c r="E6" s="208"/>
      <c r="F6" s="207"/>
    </row>
    <row r="7" spans="1:11" s="165" customFormat="1" ht="148.5" customHeight="1">
      <c r="A7" s="163">
        <v>1</v>
      </c>
      <c r="B7" s="52" t="s">
        <v>293</v>
      </c>
      <c r="C7" s="27" t="s">
        <v>294</v>
      </c>
      <c r="D7" s="23" t="s">
        <v>210</v>
      </c>
      <c r="E7" s="122">
        <v>32140</v>
      </c>
      <c r="F7" s="52" t="s">
        <v>278</v>
      </c>
    </row>
    <row r="8" spans="1:11" s="165" customFormat="1" ht="33" customHeight="1">
      <c r="A8" s="163">
        <v>2</v>
      </c>
      <c r="B8" s="52" t="s">
        <v>188</v>
      </c>
      <c r="C8" s="148" t="s">
        <v>266</v>
      </c>
      <c r="D8" s="148" t="s">
        <v>61</v>
      </c>
      <c r="E8" s="122">
        <v>-59831.66</v>
      </c>
      <c r="F8" s="52" t="s">
        <v>278</v>
      </c>
    </row>
    <row r="9" spans="1:11" s="165" customFormat="1" ht="63">
      <c r="A9" s="163">
        <v>3</v>
      </c>
      <c r="B9" s="52" t="s">
        <v>188</v>
      </c>
      <c r="C9" s="7" t="s">
        <v>292</v>
      </c>
      <c r="D9" s="23" t="s">
        <v>68</v>
      </c>
      <c r="E9" s="122">
        <v>-51589.09</v>
      </c>
      <c r="F9" s="52" t="s">
        <v>278</v>
      </c>
    </row>
    <row r="10" spans="1:11" s="165" customFormat="1" ht="47.25">
      <c r="A10" s="163">
        <v>4</v>
      </c>
      <c r="B10" s="52" t="s">
        <v>188</v>
      </c>
      <c r="C10" s="7" t="s">
        <v>295</v>
      </c>
      <c r="D10" s="35" t="s">
        <v>78</v>
      </c>
      <c r="E10" s="122">
        <v>-20000</v>
      </c>
      <c r="F10" s="52" t="s">
        <v>278</v>
      </c>
    </row>
    <row r="11" spans="1:11" s="165" customFormat="1" ht="47.25">
      <c r="A11" s="163">
        <v>5</v>
      </c>
      <c r="B11" s="52" t="s">
        <v>188</v>
      </c>
      <c r="C11" s="148" t="s">
        <v>265</v>
      </c>
      <c r="D11" s="148" t="s">
        <v>91</v>
      </c>
      <c r="E11" s="145">
        <v>15.69</v>
      </c>
      <c r="F11" s="52" t="s">
        <v>277</v>
      </c>
    </row>
    <row r="12" spans="1:11" s="165" customFormat="1" ht="94.5">
      <c r="A12" s="163">
        <v>6</v>
      </c>
      <c r="B12" s="52" t="s">
        <v>189</v>
      </c>
      <c r="C12" s="7" t="s">
        <v>296</v>
      </c>
      <c r="D12" s="23" t="s">
        <v>109</v>
      </c>
      <c r="E12" s="145">
        <v>11210</v>
      </c>
      <c r="F12" s="52" t="s">
        <v>277</v>
      </c>
    </row>
    <row r="13" spans="1:11" s="165" customFormat="1" ht="78.75">
      <c r="A13" s="163">
        <v>7</v>
      </c>
      <c r="B13" s="52" t="s">
        <v>189</v>
      </c>
      <c r="C13" s="148" t="s">
        <v>264</v>
      </c>
      <c r="D13" s="148" t="s">
        <v>232</v>
      </c>
      <c r="E13" s="149">
        <v>31889.06</v>
      </c>
      <c r="F13" s="52" t="s">
        <v>277</v>
      </c>
    </row>
    <row r="14" spans="1:11" s="165" customFormat="1" ht="78.75">
      <c r="A14" s="163">
        <v>8</v>
      </c>
      <c r="B14" s="52" t="s">
        <v>189</v>
      </c>
      <c r="C14" s="148" t="s">
        <v>263</v>
      </c>
      <c r="D14" s="148" t="s">
        <v>247</v>
      </c>
      <c r="E14" s="149">
        <v>99516</v>
      </c>
      <c r="F14" s="52" t="s">
        <v>277</v>
      </c>
      <c r="J14" s="166"/>
      <c r="K14" s="167"/>
    </row>
    <row r="15" spans="1:11" s="165" customFormat="1" ht="21.75" customHeight="1">
      <c r="A15" s="202" t="s">
        <v>190</v>
      </c>
      <c r="B15" s="203"/>
      <c r="C15" s="203"/>
      <c r="D15" s="203"/>
      <c r="E15" s="142">
        <f>SUM(E7:E14)</f>
        <v>43350</v>
      </c>
      <c r="F15" s="52"/>
    </row>
    <row r="16" spans="1:11" s="165" customFormat="1" ht="128.25" customHeight="1">
      <c r="A16" s="163">
        <v>9</v>
      </c>
      <c r="B16" s="52" t="s">
        <v>189</v>
      </c>
      <c r="C16" s="8" t="s">
        <v>253</v>
      </c>
      <c r="D16" s="141" t="s">
        <v>252</v>
      </c>
      <c r="E16" s="143">
        <v>2500000</v>
      </c>
      <c r="F16" s="41" t="s">
        <v>251</v>
      </c>
    </row>
    <row r="17" spans="1:9" s="165" customFormat="1" ht="94.5" customHeight="1">
      <c r="A17" s="171">
        <v>10</v>
      </c>
      <c r="B17" s="41" t="s">
        <v>189</v>
      </c>
      <c r="C17" s="8" t="s">
        <v>253</v>
      </c>
      <c r="D17" s="144" t="s">
        <v>257</v>
      </c>
      <c r="E17" s="145">
        <f>56602.63-7396.53</f>
        <v>49206.1</v>
      </c>
      <c r="F17" s="41" t="s">
        <v>259</v>
      </c>
    </row>
    <row r="18" spans="1:9" s="165" customFormat="1" ht="94.5" customHeight="1">
      <c r="A18" s="171">
        <v>11</v>
      </c>
      <c r="B18" s="41" t="s">
        <v>189</v>
      </c>
      <c r="C18" s="8" t="s">
        <v>253</v>
      </c>
      <c r="D18" s="41" t="s">
        <v>178</v>
      </c>
      <c r="E18" s="145">
        <v>-293200</v>
      </c>
      <c r="F18" s="41" t="s">
        <v>291</v>
      </c>
    </row>
    <row r="19" spans="1:9" s="165" customFormat="1" ht="81" customHeight="1">
      <c r="A19" s="171">
        <v>12</v>
      </c>
      <c r="B19" s="41" t="s">
        <v>189</v>
      </c>
      <c r="C19" s="8" t="s">
        <v>285</v>
      </c>
      <c r="D19" s="144" t="s">
        <v>282</v>
      </c>
      <c r="E19" s="145">
        <v>8454192</v>
      </c>
      <c r="F19" s="41" t="s">
        <v>275</v>
      </c>
    </row>
    <row r="20" spans="1:9" s="165" customFormat="1" ht="81" customHeight="1">
      <c r="A20" s="171">
        <v>13</v>
      </c>
      <c r="B20" s="41" t="s">
        <v>189</v>
      </c>
      <c r="C20" s="8" t="s">
        <v>193</v>
      </c>
      <c r="D20" s="41" t="s">
        <v>283</v>
      </c>
      <c r="E20" s="145">
        <v>6480374</v>
      </c>
      <c r="F20" s="41" t="s">
        <v>284</v>
      </c>
    </row>
    <row r="21" spans="1:9" s="165" customFormat="1" ht="94.5">
      <c r="A21" s="171">
        <v>14</v>
      </c>
      <c r="B21" s="41" t="s">
        <v>189</v>
      </c>
      <c r="C21" s="110" t="s">
        <v>258</v>
      </c>
      <c r="D21" s="110" t="s">
        <v>256</v>
      </c>
      <c r="E21" s="150">
        <v>5479276.1500000004</v>
      </c>
      <c r="F21" s="41" t="s">
        <v>290</v>
      </c>
      <c r="I21" s="172"/>
    </row>
    <row r="22" spans="1:9" s="165" customFormat="1" ht="199.5" customHeight="1">
      <c r="A22" s="171">
        <v>15</v>
      </c>
      <c r="B22" s="41" t="s">
        <v>189</v>
      </c>
      <c r="C22" s="58" t="s">
        <v>276</v>
      </c>
      <c r="D22" s="105" t="s">
        <v>156</v>
      </c>
      <c r="E22" s="150">
        <v>107800</v>
      </c>
      <c r="F22" s="41" t="s">
        <v>281</v>
      </c>
    </row>
    <row r="23" spans="1:9" s="165" customFormat="1" ht="220.5">
      <c r="A23" s="168">
        <v>16</v>
      </c>
      <c r="B23" s="41" t="s">
        <v>189</v>
      </c>
      <c r="C23" s="109" t="s">
        <v>279</v>
      </c>
      <c r="D23" s="123" t="s">
        <v>182</v>
      </c>
      <c r="E23" s="173">
        <v>833941.11</v>
      </c>
      <c r="F23" s="157" t="s">
        <v>280</v>
      </c>
    </row>
    <row r="24" spans="1:9" s="165" customFormat="1" ht="18.75" customHeight="1">
      <c r="A24" s="202" t="s">
        <v>191</v>
      </c>
      <c r="B24" s="203"/>
      <c r="C24" s="203"/>
      <c r="D24" s="203"/>
      <c r="E24" s="142">
        <f>SUM(E16:E23)</f>
        <v>23611589.359999999</v>
      </c>
      <c r="F24" s="146"/>
    </row>
    <row r="25" spans="1:9" s="165" customFormat="1" ht="18.75" customHeight="1">
      <c r="A25" s="204" t="s">
        <v>192</v>
      </c>
      <c r="B25" s="205"/>
      <c r="C25" s="205"/>
      <c r="D25" s="206"/>
      <c r="E25" s="147">
        <f>E24+E15</f>
        <v>23654939.359999999</v>
      </c>
      <c r="F25" s="136"/>
    </row>
    <row r="26" spans="1:9">
      <c r="E26" s="170"/>
    </row>
    <row r="27" spans="1:9">
      <c r="E27" s="170"/>
    </row>
    <row r="29" spans="1:9">
      <c r="E29" s="170"/>
    </row>
  </sheetData>
  <mergeCells count="10">
    <mergeCell ref="A2:F3"/>
    <mergeCell ref="A15:D15"/>
    <mergeCell ref="A24:D24"/>
    <mergeCell ref="A25:D25"/>
    <mergeCell ref="A5:A6"/>
    <mergeCell ref="B5:B6"/>
    <mergeCell ref="C5:C6"/>
    <mergeCell ref="D5:D6"/>
    <mergeCell ref="F5:F6"/>
    <mergeCell ref="E5:E6"/>
  </mergeCells>
  <phoneticPr fontId="0" type="noConversion"/>
  <printOptions horizontalCentered="1"/>
  <pageMargins left="0" right="0" top="0.39370078740157483" bottom="0" header="0" footer="0"/>
  <pageSetup paperSize="9" scale="69" orientation="landscape"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Прил1 ист</vt:lpstr>
      <vt:lpstr>Прил3 доходы</vt:lpstr>
      <vt:lpstr>Прил5 Безвозм </vt:lpstr>
      <vt:lpstr>Прил7 ГАДБ</vt:lpstr>
      <vt:lpstr>список - ноябрь</vt:lpstr>
      <vt:lpstr>'Прил5 Безвозм '!Заголовки_для_печати</vt:lpstr>
      <vt:lpstr>'Прил7 ГАДБ'!Заголовки_для_печати</vt:lpstr>
      <vt:lpstr>'Прил3 доходы'!Область_печати</vt:lpstr>
      <vt:lpstr>'Прил7 ГАДБ'!Область_печати</vt:lpstr>
      <vt:lpstr>'список - ноябрь'!Область_печати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Казанцева</dc:creator>
  <cp:lastModifiedBy>Общий отдел</cp:lastModifiedBy>
  <cp:lastPrinted>2019-11-26T08:25:55Z</cp:lastPrinted>
  <dcterms:created xsi:type="dcterms:W3CDTF">2015-10-21T06:37:27Z</dcterms:created>
  <dcterms:modified xsi:type="dcterms:W3CDTF">2019-11-26T08:26:31Z</dcterms:modified>
</cp:coreProperties>
</file>