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2390" windowHeight="9315" activeTab="2"/>
  </bookViews>
  <sheets>
    <sheet name="Доходы" sheetId="10" r:id="rId1"/>
    <sheet name="Расходы" sheetId="7" r:id="rId2"/>
    <sheet name="Источники" sheetId="8" r:id="rId3"/>
    <sheet name="ExportParams" sheetId="9" state="hidden" r:id="rId4"/>
  </sheets>
  <definedNames>
    <definedName name="EXPORT_PARAM_SRC_KIND">ExportParams!$B$2</definedName>
    <definedName name="EXPORT_SRC_CODE">ExportParams!$B$3</definedName>
    <definedName name="EXPORT_SRC_KIND">ExportParams!$B$1</definedName>
    <definedName name="FILE_NAME">#REF!</definedName>
    <definedName name="FORM_CODE">#REF!</definedName>
    <definedName name="PARAMS">#REF!</definedName>
    <definedName name="PERIOD">#REF!</definedName>
    <definedName name="RANGE_NAMES">#REF!</definedName>
    <definedName name="RBEGIN_1" localSheetId="2">Источники!$A$5</definedName>
    <definedName name="RBEGIN_1" localSheetId="1">Расходы!$A$5</definedName>
    <definedName name="REG_DATE">#REF!</definedName>
    <definedName name="REND_1" localSheetId="2">Источники!$A$8</definedName>
    <definedName name="REND_1" localSheetId="1">Расходы!$A$19</definedName>
    <definedName name="SRC_CODE">#REF!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E5" i="8"/>
  <c r="G30" i="1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2"/>
  <c r="F12"/>
  <c r="A8"/>
  <c r="D5" i="8"/>
  <c r="F7"/>
  <c r="C5"/>
  <c r="G8"/>
  <c r="F8"/>
  <c r="G7"/>
  <c r="E2"/>
  <c r="G18" i="7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5"/>
  <c r="F5"/>
  <c r="G5" i="8" l="1"/>
  <c r="F5"/>
</calcChain>
</file>

<file path=xl/sharedStrings.xml><?xml version="1.0" encoding="utf-8"?>
<sst xmlns="http://schemas.openxmlformats.org/spreadsheetml/2006/main" count="205" uniqueCount="90">
  <si>
    <t>Код формы по ОКУД</t>
  </si>
  <si>
    <t xml:space="preserve">        Сведения об исполнении  бюджета</t>
  </si>
  <si>
    <t>010</t>
  </si>
  <si>
    <t>200</t>
  </si>
  <si>
    <t>500</t>
  </si>
  <si>
    <t>450</t>
  </si>
  <si>
    <t>0503164</t>
  </si>
  <si>
    <t>Код бюджетной классификации</t>
  </si>
  <si>
    <t>Код строки</t>
  </si>
  <si>
    <t xml:space="preserve">Код бюджетной классификации </t>
  </si>
  <si>
    <t>руб.</t>
  </si>
  <si>
    <t>Наименование бюджета:</t>
  </si>
  <si>
    <t>Доходы бюджета, всего</t>
  </si>
  <si>
    <t>Расходы бюджета, всего</t>
  </si>
  <si>
    <t>Результат исполнения бюджета (дефицит/профицит)</t>
  </si>
  <si>
    <t>Источники финансирования дефицита бюджета, всего</t>
  </si>
  <si>
    <t>Показатели исполнения</t>
  </si>
  <si>
    <t>процент исполнения, %</t>
  </si>
  <si>
    <t>Доведенные бюджетные данные</t>
  </si>
  <si>
    <t>не исполнено, руб</t>
  </si>
  <si>
    <t>код</t>
  </si>
  <si>
    <t>пояснения</t>
  </si>
  <si>
    <t>Причины отклонений от планового процента</t>
  </si>
  <si>
    <t>из них не исполнено:</t>
  </si>
  <si>
    <t>на 01.01.2016 г.</t>
  </si>
  <si>
    <t>Бюджет муниципального образования Кусинское сельское поселение Киришского муниципального района Ленинградской области</t>
  </si>
  <si>
    <t>Исполнено, руб.</t>
  </si>
  <si>
    <t>не исполнено, руб.</t>
  </si>
  <si>
    <t>-</t>
  </si>
  <si>
    <t>955.0104.1110035.000.000</t>
  </si>
  <si>
    <t>955.0111.2110029.000.000</t>
  </si>
  <si>
    <t>955.0113.2110045.000.000</t>
  </si>
  <si>
    <t>955.0409.7500041.000.000</t>
  </si>
  <si>
    <t>955.0412.2120002.000.000</t>
  </si>
  <si>
    <t>955.0501.7620019.000.000</t>
  </si>
  <si>
    <t>955.0501.7620020.000.000</t>
  </si>
  <si>
    <t>955.0502.7220002.000.000</t>
  </si>
  <si>
    <t>955.0503.7210004.000.000</t>
  </si>
  <si>
    <t>955.0503.7300009.000.000</t>
  </si>
  <si>
    <t>955.0503.7400014.000.000</t>
  </si>
  <si>
    <t>955.0801.7100002.000.000</t>
  </si>
  <si>
    <t>X</t>
  </si>
  <si>
    <t>Источники внутреннего финансирования дефицита бюджета</t>
  </si>
  <si>
    <t>520</t>
  </si>
  <si>
    <t>Источники внешнего финансирования дефицита бюджета</t>
  </si>
  <si>
    <t>620</t>
  </si>
  <si>
    <t>EXPORT_SRC_KIND</t>
  </si>
  <si>
    <t>ПДФ</t>
  </si>
  <si>
    <t>EXPORT_PARAM_SRC_KIND</t>
  </si>
  <si>
    <t>EXPORT_SRC_CODE</t>
  </si>
  <si>
    <t>000</t>
  </si>
  <si>
    <t>Плановые назначения утверждены исходя из данных предоставленных главным администратором - Управлением Федерального казначейства по Ленинградской области</t>
  </si>
  <si>
    <t>Не исполнение плановых назначений в связи с наличием задолженности  и перерасчетом начислений за 2011-2013 года ИФНС России по Киришскому району Тихомирову А.В. по результатам которого налогоплательщику возвращено 27 тыс. руб.</t>
  </si>
  <si>
    <t>Фактические темпы роста незначительно превысили плановые назначения</t>
  </si>
  <si>
    <t>Невыполнение плана  составило 26,2%, что в денежном выражении  -  1179,7 тыс. руб. в связи с завышением плановых сумм ИФНС России по Киришскому району</t>
  </si>
  <si>
    <t>Перевыполнение плановых показателей в связи с погашением задолженности</t>
  </si>
  <si>
    <t>Не исполнение плановых показателей связано с приватизацией жилья и неуплатой текущих начислений нанимателями жилья</t>
  </si>
  <si>
    <t>Государственная пошлина за совершение нотариальных действий  поступила в сумме 2,3 тыс. руб.  или 45,0 % от утвержденного плана</t>
  </si>
  <si>
    <t>В связи с уменьшением посещаемости по запланированным платным мероприятиям</t>
  </si>
  <si>
    <t>Экономия от проведения конкурсных процедур по межбюджетным трансфертам на проведение непредвиденных аварийно-восстановительных работ и других неотложных мероприятий</t>
  </si>
  <si>
    <t>Поступления  транспортного налога с организаций уменьшились в связи с реорганизацией ООО "Автобалттранс" и снятием с учета транспортных средств</t>
  </si>
  <si>
    <t>Данный доходный источник планировался  с учетом прогнозного роста поступлений в 2015 году в размере 105,7%.  В сравнении с аналогичным периодом 2014 года поступления снизились на 5,4%</t>
  </si>
  <si>
    <t>Данный доходный источник планировался  с учетом прогнозного роста поступлений в 2015 году в размере 105,7%.  В сравнении с аналогичным периодом 2014 года поступления снизились в 2 раза</t>
  </si>
  <si>
    <t>Перевыполнение плана  составило 44,5%, что в денежном выражении  -  1600,8 тыс. руб. в связи с занижением планируемых сумм ИФНС России по Киришскому району</t>
  </si>
  <si>
    <t>Возврат остатков средств субсидий на финансовое обеспечение государственного (муниципального) задания прошлых лет на капитальный ремонт спортивной площадки и ремонт автомобильных дорог</t>
  </si>
  <si>
    <t>100.10302230010000.110</t>
  </si>
  <si>
    <t>100.10302240010000.110</t>
  </si>
  <si>
    <t>100.10302250010000.110</t>
  </si>
  <si>
    <t>100.10302260010000.110</t>
  </si>
  <si>
    <t>182.10102010010000.110</t>
  </si>
  <si>
    <t>182.10102030010000.110</t>
  </si>
  <si>
    <t>182.10601030100000.110</t>
  </si>
  <si>
    <t>182.10604011020000.110</t>
  </si>
  <si>
    <t>182.10604012020000.110</t>
  </si>
  <si>
    <t>182.10606033100000.110</t>
  </si>
  <si>
    <t>182.10606043100000.110</t>
  </si>
  <si>
    <t>955.10804020010000.110</t>
  </si>
  <si>
    <t>955.11105075100000.120</t>
  </si>
  <si>
    <t>955.11109045100000.120</t>
  </si>
  <si>
    <t>955.11301995100000.130</t>
  </si>
  <si>
    <t>955.20204999100000.151</t>
  </si>
  <si>
    <t>955.21905000100000.151</t>
  </si>
  <si>
    <t>Срок поставки товара по муниципальному контракту в 2016 году</t>
  </si>
  <si>
    <t>В связи с отсутствием потребности резервный фонд использован не в полном объеме</t>
  </si>
  <si>
    <t>Проект генерального плана муниципального образования Кусинское сельское поселение Киришского муниципального района Ленинградской области находится на согласовании в Правительстве Ленинградской области</t>
  </si>
  <si>
    <t>Экономия по результатам проведения конкурсных процедур</t>
  </si>
  <si>
    <t>Субсидии в целях возмещения затрат в связи с выполнением работ по эксплуатации жилищного фонда многоквартирных домов не обеспеченных платежами  населения предоставлены в объеме выполненных работ</t>
  </si>
  <si>
    <t>99</t>
  </si>
  <si>
    <t>04</t>
  </si>
  <si>
    <t>Утвержденные бюджетные назначения (прогнозные показатели)</t>
  </si>
</sst>
</file>

<file path=xl/styles.xml><?xml version="1.0" encoding="utf-8"?>
<styleSheet xmlns="http://schemas.openxmlformats.org/spreadsheetml/2006/main">
  <numFmts count="1">
    <numFmt numFmtId="164" formatCode="000000"/>
  </numFmts>
  <fonts count="9">
    <font>
      <sz val="10"/>
      <name val="Arial Cyr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7"/>
      <name val="MS Sans Serif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.5"/>
      <color indexed="9"/>
      <name val="MS Sans Serif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top" wrapText="1" shrinkToFit="1"/>
    </xf>
    <xf numFmtId="49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top" wrapText="1" shrinkToFit="1"/>
    </xf>
    <xf numFmtId="2" fontId="1" fillId="0" borderId="2" xfId="0" applyNumberFormat="1" applyFont="1" applyBorder="1" applyAlignment="1">
      <alignment horizontal="right" vertical="top" wrapText="1" shrinkToFit="1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wrapText="1" shrinkToFit="1"/>
    </xf>
    <xf numFmtId="49" fontId="5" fillId="0" borderId="13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wrapText="1" indent="2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49" fontId="5" fillId="0" borderId="9" xfId="0" applyNumberFormat="1" applyFont="1" applyBorder="1" applyAlignment="1">
      <alignment horizontal="left" vertical="center" wrapText="1" indent="1" shrinkToFit="1"/>
    </xf>
    <xf numFmtId="4" fontId="6" fillId="0" borderId="1" xfId="0" applyNumberFormat="1" applyFont="1" applyBorder="1" applyAlignment="1">
      <alignment horizontal="right" vertical="center" wrapText="1" shrinkToFit="1"/>
    </xf>
    <xf numFmtId="4" fontId="6" fillId="0" borderId="7" xfId="0" applyNumberFormat="1" applyFont="1" applyBorder="1" applyAlignment="1">
      <alignment horizontal="right" vertical="center" wrapText="1" shrinkToFit="1"/>
    </xf>
    <xf numFmtId="4" fontId="5" fillId="0" borderId="9" xfId="0" applyNumberFormat="1" applyFont="1" applyBorder="1" applyAlignment="1">
      <alignment horizontal="right" vertical="center" wrapText="1" shrinkToFit="1"/>
    </xf>
    <xf numFmtId="4" fontId="5" fillId="0" borderId="8" xfId="0" applyNumberFormat="1" applyFont="1" applyBorder="1" applyAlignment="1">
      <alignment horizontal="right" vertical="center" wrapText="1" shrinkToFi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vertical="top"/>
    </xf>
    <xf numFmtId="0" fontId="4" fillId="0" borderId="0" xfId="0" applyFont="1" applyFill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 wrapText="1" shrinkToFit="1"/>
    </xf>
    <xf numFmtId="4" fontId="5" fillId="0" borderId="11" xfId="0" applyNumberFormat="1" applyFont="1" applyBorder="1" applyAlignment="1">
      <alignment horizontal="right" vertical="center" wrapText="1" shrinkToFit="1"/>
    </xf>
    <xf numFmtId="2" fontId="1" fillId="0" borderId="3" xfId="0" applyNumberFormat="1" applyFont="1" applyBorder="1" applyAlignment="1">
      <alignment horizontal="right" vertical="top" wrapText="1" shrinkToFi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/>
    </xf>
    <xf numFmtId="49" fontId="0" fillId="0" borderId="0" xfId="0" applyNumberFormat="1"/>
    <xf numFmtId="2" fontId="5" fillId="0" borderId="10" xfId="0" applyNumberFormat="1" applyFont="1" applyBorder="1" applyAlignment="1">
      <alignment horizontal="center" vertical="center" wrapText="1" shrinkToFit="1"/>
    </xf>
    <xf numFmtId="164" fontId="5" fillId="2" borderId="1" xfId="0" applyNumberFormat="1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left"/>
    </xf>
    <xf numFmtId="0" fontId="5" fillId="2" borderId="1" xfId="1" applyNumberFormat="1" applyFont="1" applyFill="1" applyBorder="1" applyAlignment="1">
      <alignment horizontal="justify" wrapText="1"/>
    </xf>
    <xf numFmtId="0" fontId="5" fillId="0" borderId="12" xfId="0" applyFont="1" applyBorder="1" applyAlignment="1">
      <alignment horizontal="left" vertical="center" wrapText="1"/>
    </xf>
    <xf numFmtId="0" fontId="0" fillId="0" borderId="0" xfId="0" applyFont="1"/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justify" wrapText="1"/>
    </xf>
    <xf numFmtId="0" fontId="5" fillId="0" borderId="17" xfId="0" applyFont="1" applyBorder="1" applyAlignment="1">
      <alignment horizontal="justify" wrapText="1"/>
    </xf>
    <xf numFmtId="0" fontId="0" fillId="0" borderId="18" xfId="0" applyBorder="1" applyAlignment="1">
      <alignment horizontal="justify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C11" sqref="C11"/>
    </sheetView>
  </sheetViews>
  <sheetFormatPr defaultRowHeight="12.75"/>
  <cols>
    <col min="1" max="1" width="28" customWidth="1"/>
    <col min="2" max="2" width="9.7109375" customWidth="1"/>
    <col min="3" max="7" width="17" customWidth="1"/>
    <col min="8" max="8" width="19" style="76" customWidth="1"/>
    <col min="9" max="9" width="40.7109375" customWidth="1"/>
  </cols>
  <sheetData>
    <row r="1" spans="1:9">
      <c r="A1" s="43"/>
      <c r="B1" s="43"/>
      <c r="C1" s="43"/>
      <c r="D1" s="43"/>
      <c r="E1" s="43"/>
      <c r="F1" s="3"/>
      <c r="G1" s="1"/>
      <c r="H1" s="70" t="s">
        <v>0</v>
      </c>
      <c r="I1" s="2" t="s">
        <v>6</v>
      </c>
    </row>
    <row r="2" spans="1:9">
      <c r="A2" s="3"/>
      <c r="B2" s="5"/>
      <c r="C2" s="3"/>
      <c r="D2" s="3"/>
      <c r="E2" s="3"/>
      <c r="F2" s="3"/>
      <c r="G2" s="3"/>
      <c r="H2" s="71"/>
      <c r="I2" s="4"/>
    </row>
    <row r="3" spans="1:9" ht="15.75">
      <c r="A3" s="83" t="s">
        <v>1</v>
      </c>
      <c r="B3" s="83"/>
      <c r="C3" s="83"/>
      <c r="D3" s="83"/>
      <c r="E3" s="83"/>
      <c r="F3" s="83"/>
      <c r="G3" s="83"/>
      <c r="H3" s="83"/>
      <c r="I3" s="83"/>
    </row>
    <row r="4" spans="1:9">
      <c r="A4" s="84" t="s">
        <v>24</v>
      </c>
      <c r="B4" s="84"/>
      <c r="C4" s="84"/>
      <c r="D4" s="84"/>
      <c r="E4" s="84"/>
      <c r="F4" s="84"/>
      <c r="G4" s="84"/>
      <c r="H4" s="84"/>
      <c r="I4" s="84"/>
    </row>
    <row r="5" spans="1:9">
      <c r="A5" s="3"/>
      <c r="B5" s="5"/>
      <c r="C5" s="3"/>
      <c r="D5" s="3"/>
      <c r="E5" s="3"/>
      <c r="F5" s="3"/>
      <c r="G5" s="3"/>
      <c r="H5" s="71"/>
      <c r="I5" s="3"/>
    </row>
    <row r="6" spans="1:9">
      <c r="A6" s="44" t="s">
        <v>11</v>
      </c>
      <c r="B6" s="85" t="s">
        <v>25</v>
      </c>
      <c r="C6" s="85"/>
      <c r="D6" s="85"/>
      <c r="E6" s="85"/>
      <c r="F6" s="85"/>
      <c r="G6" s="85"/>
      <c r="H6" s="85"/>
      <c r="I6" s="3"/>
    </row>
    <row r="7" spans="1:9">
      <c r="A7" s="3"/>
      <c r="B7" s="5"/>
      <c r="C7" s="3"/>
      <c r="D7" s="3"/>
      <c r="E7" s="3"/>
      <c r="F7" s="3"/>
      <c r="G7" s="3"/>
      <c r="H7" s="71"/>
      <c r="I7" s="3"/>
    </row>
    <row r="8" spans="1:9">
      <c r="A8" s="3" t="str">
        <f>"Единица измерения: "&amp;B8</f>
        <v>Единица измерения: руб.</v>
      </c>
      <c r="B8" s="42" t="s">
        <v>10</v>
      </c>
      <c r="C8" s="3"/>
      <c r="D8" s="3"/>
      <c r="E8" s="3"/>
      <c r="F8" s="3"/>
      <c r="G8" s="3"/>
      <c r="H8" s="71"/>
      <c r="I8" s="3"/>
    </row>
    <row r="9" spans="1:9">
      <c r="A9" s="86" t="s">
        <v>7</v>
      </c>
      <c r="B9" s="86" t="s">
        <v>8</v>
      </c>
      <c r="C9" s="86" t="s">
        <v>89</v>
      </c>
      <c r="D9" s="87" t="s">
        <v>18</v>
      </c>
      <c r="E9" s="86" t="s">
        <v>26</v>
      </c>
      <c r="F9" s="89" t="s">
        <v>16</v>
      </c>
      <c r="G9" s="90"/>
      <c r="H9" s="89" t="s">
        <v>22</v>
      </c>
      <c r="I9" s="90"/>
    </row>
    <row r="10" spans="1:9" ht="46.5" customHeight="1">
      <c r="A10" s="86"/>
      <c r="B10" s="86"/>
      <c r="C10" s="86"/>
      <c r="D10" s="88"/>
      <c r="E10" s="86"/>
      <c r="F10" s="68" t="s">
        <v>17</v>
      </c>
      <c r="G10" s="68" t="s">
        <v>27</v>
      </c>
      <c r="H10" s="69" t="s">
        <v>20</v>
      </c>
      <c r="I10" s="68" t="s">
        <v>21</v>
      </c>
    </row>
    <row r="11" spans="1:9">
      <c r="A11" s="68">
        <v>1</v>
      </c>
      <c r="B11" s="68">
        <v>2</v>
      </c>
      <c r="C11" s="68">
        <v>3</v>
      </c>
      <c r="D11" s="68">
        <v>4</v>
      </c>
      <c r="E11" s="67">
        <v>5</v>
      </c>
      <c r="F11" s="68">
        <v>6</v>
      </c>
      <c r="G11" s="68">
        <v>7</v>
      </c>
      <c r="H11" s="69">
        <v>8</v>
      </c>
      <c r="I11" s="68">
        <v>9</v>
      </c>
    </row>
    <row r="12" spans="1:9">
      <c r="A12" s="13" t="s">
        <v>12</v>
      </c>
      <c r="B12" s="14" t="s">
        <v>2</v>
      </c>
      <c r="C12" s="15">
        <v>28254778.059999999</v>
      </c>
      <c r="D12" s="15" t="s">
        <v>28</v>
      </c>
      <c r="E12" s="16">
        <v>27981290.25</v>
      </c>
      <c r="F12" s="15">
        <f>IF(E12="-","-",(IF(OR(C12=0,C12="-"),"-",E12/C12*100)))</f>
        <v>99.032065269034362</v>
      </c>
      <c r="G12" s="15">
        <f>IF(C12=E12,"-",IF(C12="-",0,C12)-IF(E12="-",0,E12))</f>
        <v>273487.80999999866</v>
      </c>
      <c r="H12" s="72"/>
      <c r="I12" s="17"/>
    </row>
    <row r="13" spans="1:9">
      <c r="A13" s="34" t="s">
        <v>23</v>
      </c>
      <c r="B13" s="18"/>
      <c r="C13" s="19"/>
      <c r="D13" s="19"/>
      <c r="E13" s="20"/>
      <c r="F13" s="19"/>
      <c r="G13" s="19"/>
      <c r="H13" s="73"/>
      <c r="I13" s="21"/>
    </row>
    <row r="14" spans="1:9">
      <c r="A14" s="35" t="s">
        <v>65</v>
      </c>
      <c r="B14" s="22" t="s">
        <v>2</v>
      </c>
      <c r="C14" s="23">
        <v>318180</v>
      </c>
      <c r="D14" s="23" t="s">
        <v>28</v>
      </c>
      <c r="E14" s="24">
        <v>210880.95</v>
      </c>
      <c r="F14" s="23">
        <f t="shared" ref="F14:F30" si="0">IF(E14="-","-",(IF(OR(C14=0,C14="-"),"-",E14/C14*100)))</f>
        <v>66.277248727135586</v>
      </c>
      <c r="G14" s="23">
        <f t="shared" ref="G14:G30" si="1">IF(C14=E14,"-",IF(C14="-",0,C14)-IF(E14="-",0,E14))</f>
        <v>107299.04999999999</v>
      </c>
      <c r="H14" s="74"/>
      <c r="I14" s="80" t="s">
        <v>51</v>
      </c>
    </row>
    <row r="15" spans="1:9">
      <c r="A15" s="35" t="s">
        <v>66</v>
      </c>
      <c r="B15" s="22" t="s">
        <v>2</v>
      </c>
      <c r="C15" s="23">
        <v>5400</v>
      </c>
      <c r="D15" s="23" t="s">
        <v>28</v>
      </c>
      <c r="E15" s="24">
        <v>5712.88</v>
      </c>
      <c r="F15" s="23">
        <f t="shared" si="0"/>
        <v>105.79407407407409</v>
      </c>
      <c r="G15" s="23">
        <f t="shared" si="1"/>
        <v>-312.88000000000011</v>
      </c>
      <c r="H15" s="74" t="s">
        <v>87</v>
      </c>
      <c r="I15" s="81"/>
    </row>
    <row r="16" spans="1:9">
      <c r="A16" s="35" t="s">
        <v>67</v>
      </c>
      <c r="B16" s="22" t="s">
        <v>2</v>
      </c>
      <c r="C16" s="23">
        <v>400000</v>
      </c>
      <c r="D16" s="23" t="s">
        <v>28</v>
      </c>
      <c r="E16" s="24">
        <v>415462.03</v>
      </c>
      <c r="F16" s="23">
        <f t="shared" si="0"/>
        <v>103.86550750000001</v>
      </c>
      <c r="G16" s="23">
        <f t="shared" si="1"/>
        <v>-15462.030000000028</v>
      </c>
      <c r="H16" s="74"/>
      <c r="I16" s="81"/>
    </row>
    <row r="17" spans="1:9">
      <c r="A17" s="35" t="s">
        <v>68</v>
      </c>
      <c r="B17" s="22" t="s">
        <v>2</v>
      </c>
      <c r="C17" s="23">
        <v>20</v>
      </c>
      <c r="D17" s="23" t="s">
        <v>28</v>
      </c>
      <c r="E17" s="24">
        <v>-27123.66</v>
      </c>
      <c r="F17" s="23">
        <f t="shared" si="0"/>
        <v>-135618.29999999999</v>
      </c>
      <c r="G17" s="23">
        <f t="shared" si="1"/>
        <v>27143.66</v>
      </c>
      <c r="H17" s="74"/>
      <c r="I17" s="82"/>
    </row>
    <row r="18" spans="1:9" ht="45">
      <c r="A18" s="35" t="s">
        <v>69</v>
      </c>
      <c r="B18" s="22" t="s">
        <v>2</v>
      </c>
      <c r="C18" s="23">
        <v>753600</v>
      </c>
      <c r="D18" s="23" t="s">
        <v>28</v>
      </c>
      <c r="E18" s="24">
        <v>692705.5</v>
      </c>
      <c r="F18" s="23">
        <f t="shared" si="0"/>
        <v>91.919519639065811</v>
      </c>
      <c r="G18" s="23">
        <f t="shared" si="1"/>
        <v>60894.5</v>
      </c>
      <c r="H18" s="74" t="s">
        <v>87</v>
      </c>
      <c r="I18" s="60" t="s">
        <v>61</v>
      </c>
    </row>
    <row r="19" spans="1:9" ht="56.25">
      <c r="A19" s="35" t="s">
        <v>70</v>
      </c>
      <c r="B19" s="22" t="s">
        <v>2</v>
      </c>
      <c r="C19" s="23">
        <v>3000</v>
      </c>
      <c r="D19" s="23" t="s">
        <v>28</v>
      </c>
      <c r="E19" s="24">
        <v>2573.54</v>
      </c>
      <c r="F19" s="23">
        <f t="shared" si="0"/>
        <v>85.784666666666666</v>
      </c>
      <c r="G19" s="23">
        <f t="shared" si="1"/>
        <v>426.46000000000004</v>
      </c>
      <c r="H19" s="74" t="s">
        <v>87</v>
      </c>
      <c r="I19" s="60" t="s">
        <v>62</v>
      </c>
    </row>
    <row r="20" spans="1:9" ht="67.5">
      <c r="A20" s="35" t="s">
        <v>71</v>
      </c>
      <c r="B20" s="22" t="s">
        <v>2</v>
      </c>
      <c r="C20" s="23">
        <v>95000</v>
      </c>
      <c r="D20" s="23" t="s">
        <v>28</v>
      </c>
      <c r="E20" s="24">
        <v>51036.56</v>
      </c>
      <c r="F20" s="23">
        <f t="shared" si="0"/>
        <v>53.722694736842101</v>
      </c>
      <c r="G20" s="23">
        <f t="shared" si="1"/>
        <v>43963.44</v>
      </c>
      <c r="H20" s="74" t="s">
        <v>87</v>
      </c>
      <c r="I20" s="60" t="s">
        <v>52</v>
      </c>
    </row>
    <row r="21" spans="1:9" ht="45">
      <c r="A21" s="35" t="s">
        <v>72</v>
      </c>
      <c r="B21" s="22" t="s">
        <v>2</v>
      </c>
      <c r="C21" s="23">
        <v>230000</v>
      </c>
      <c r="D21" s="23" t="s">
        <v>28</v>
      </c>
      <c r="E21" s="24">
        <v>11657</v>
      </c>
      <c r="F21" s="23">
        <f t="shared" si="0"/>
        <v>5.0682608695652176</v>
      </c>
      <c r="G21" s="23">
        <f t="shared" si="1"/>
        <v>218343</v>
      </c>
      <c r="H21" s="74" t="s">
        <v>87</v>
      </c>
      <c r="I21" s="60" t="s">
        <v>60</v>
      </c>
    </row>
    <row r="22" spans="1:9" ht="22.5">
      <c r="A22" s="35" t="s">
        <v>73</v>
      </c>
      <c r="B22" s="22" t="s">
        <v>2</v>
      </c>
      <c r="C22" s="23">
        <v>330000</v>
      </c>
      <c r="D22" s="23" t="s">
        <v>28</v>
      </c>
      <c r="E22" s="24">
        <v>415528.96000000002</v>
      </c>
      <c r="F22" s="23">
        <f t="shared" si="0"/>
        <v>125.91786666666667</v>
      </c>
      <c r="G22" s="23">
        <f t="shared" si="1"/>
        <v>-85528.960000000021</v>
      </c>
      <c r="H22" s="74" t="s">
        <v>87</v>
      </c>
      <c r="I22" s="60" t="s">
        <v>55</v>
      </c>
    </row>
    <row r="23" spans="1:9" ht="45">
      <c r="A23" s="35" t="s">
        <v>74</v>
      </c>
      <c r="B23" s="22" t="s">
        <v>2</v>
      </c>
      <c r="C23" s="23">
        <v>4500000</v>
      </c>
      <c r="D23" s="23" t="s">
        <v>28</v>
      </c>
      <c r="E23" s="24">
        <v>3320318.05</v>
      </c>
      <c r="F23" s="23">
        <f t="shared" si="0"/>
        <v>73.784845555555563</v>
      </c>
      <c r="G23" s="23">
        <f t="shared" si="1"/>
        <v>1179681.9500000002</v>
      </c>
      <c r="H23" s="74" t="s">
        <v>87</v>
      </c>
      <c r="I23" s="60" t="s">
        <v>54</v>
      </c>
    </row>
    <row r="24" spans="1:9" ht="45">
      <c r="A24" s="35" t="s">
        <v>75</v>
      </c>
      <c r="B24" s="22" t="s">
        <v>2</v>
      </c>
      <c r="C24" s="23">
        <v>3600000</v>
      </c>
      <c r="D24" s="23" t="s">
        <v>28</v>
      </c>
      <c r="E24" s="24">
        <v>5200766.42</v>
      </c>
      <c r="F24" s="23">
        <f t="shared" si="0"/>
        <v>144.46573388888888</v>
      </c>
      <c r="G24" s="23">
        <f t="shared" si="1"/>
        <v>-1600766.42</v>
      </c>
      <c r="H24" s="74" t="s">
        <v>87</v>
      </c>
      <c r="I24" s="60" t="s">
        <v>63</v>
      </c>
    </row>
    <row r="25" spans="1:9" ht="33.75">
      <c r="A25" s="35" t="s">
        <v>76</v>
      </c>
      <c r="B25" s="22" t="s">
        <v>2</v>
      </c>
      <c r="C25" s="23">
        <v>5000</v>
      </c>
      <c r="D25" s="23" t="s">
        <v>28</v>
      </c>
      <c r="E25" s="24">
        <v>2250</v>
      </c>
      <c r="F25" s="23">
        <f t="shared" si="0"/>
        <v>45</v>
      </c>
      <c r="G25" s="23">
        <f t="shared" si="1"/>
        <v>2750</v>
      </c>
      <c r="H25" s="74" t="s">
        <v>87</v>
      </c>
      <c r="I25" s="60" t="s">
        <v>57</v>
      </c>
    </row>
    <row r="26" spans="1:9" ht="22.5">
      <c r="A26" s="35" t="s">
        <v>77</v>
      </c>
      <c r="B26" s="22" t="s">
        <v>2</v>
      </c>
      <c r="C26" s="23">
        <v>2089000</v>
      </c>
      <c r="D26" s="23" t="s">
        <v>28</v>
      </c>
      <c r="E26" s="24">
        <v>2089055.24</v>
      </c>
      <c r="F26" s="23">
        <f t="shared" si="0"/>
        <v>100.00264432742941</v>
      </c>
      <c r="G26" s="23">
        <f t="shared" si="1"/>
        <v>-55.239999999990687</v>
      </c>
      <c r="H26" s="74" t="s">
        <v>87</v>
      </c>
      <c r="I26" s="59" t="s">
        <v>53</v>
      </c>
    </row>
    <row r="27" spans="1:9" ht="33.75">
      <c r="A27" s="35" t="s">
        <v>78</v>
      </c>
      <c r="B27" s="22" t="s">
        <v>2</v>
      </c>
      <c r="C27" s="23">
        <v>277400</v>
      </c>
      <c r="D27" s="23" t="s">
        <v>28</v>
      </c>
      <c r="E27" s="24">
        <v>200213.16</v>
      </c>
      <c r="F27" s="23">
        <f t="shared" si="0"/>
        <v>72.174895457822643</v>
      </c>
      <c r="G27" s="23">
        <f t="shared" si="1"/>
        <v>77186.84</v>
      </c>
      <c r="H27" s="74" t="s">
        <v>87</v>
      </c>
      <c r="I27" s="60" t="s">
        <v>56</v>
      </c>
    </row>
    <row r="28" spans="1:9" ht="22.5">
      <c r="A28" s="35" t="s">
        <v>79</v>
      </c>
      <c r="B28" s="22" t="s">
        <v>2</v>
      </c>
      <c r="C28" s="23">
        <v>40000</v>
      </c>
      <c r="D28" s="23" t="s">
        <v>28</v>
      </c>
      <c r="E28" s="24">
        <v>26899</v>
      </c>
      <c r="F28" s="23">
        <f t="shared" si="0"/>
        <v>67.247500000000002</v>
      </c>
      <c r="G28" s="23">
        <f t="shared" si="1"/>
        <v>13101</v>
      </c>
      <c r="H28" s="74" t="s">
        <v>87</v>
      </c>
      <c r="I28" s="60" t="s">
        <v>58</v>
      </c>
    </row>
    <row r="29" spans="1:9" ht="45">
      <c r="A29" s="35" t="s">
        <v>80</v>
      </c>
      <c r="B29" s="22" t="s">
        <v>2</v>
      </c>
      <c r="C29" s="23">
        <v>8336295</v>
      </c>
      <c r="D29" s="23" t="s">
        <v>28</v>
      </c>
      <c r="E29" s="24">
        <v>8219820.1900000004</v>
      </c>
      <c r="F29" s="23">
        <f t="shared" si="0"/>
        <v>98.60279884529038</v>
      </c>
      <c r="G29" s="23">
        <f t="shared" si="1"/>
        <v>116474.80999999959</v>
      </c>
      <c r="H29" s="74" t="s">
        <v>87</v>
      </c>
      <c r="I29" s="61" t="s">
        <v>59</v>
      </c>
    </row>
    <row r="30" spans="1:9" ht="56.25">
      <c r="A30" s="35" t="s">
        <v>81</v>
      </c>
      <c r="B30" s="22" t="s">
        <v>2</v>
      </c>
      <c r="C30" s="23">
        <v>-162851.94</v>
      </c>
      <c r="D30" s="23" t="s">
        <v>28</v>
      </c>
      <c r="E30" s="24">
        <v>-355532.14</v>
      </c>
      <c r="F30" s="23">
        <f t="shared" si="0"/>
        <v>218.31618339947318</v>
      </c>
      <c r="G30" s="23">
        <f t="shared" si="1"/>
        <v>192680.2</v>
      </c>
      <c r="H30" s="74" t="s">
        <v>87</v>
      </c>
      <c r="I30" s="63" t="s">
        <v>64</v>
      </c>
    </row>
    <row r="31" spans="1:9" hidden="1">
      <c r="A31" s="9"/>
      <c r="B31" s="10"/>
      <c r="C31" s="11"/>
      <c r="D31" s="12"/>
      <c r="E31" s="12"/>
      <c r="F31" s="11"/>
      <c r="G31" s="11"/>
      <c r="H31" s="75"/>
      <c r="I31" s="62"/>
    </row>
  </sheetData>
  <mergeCells count="11">
    <mergeCell ref="I14:I17"/>
    <mergeCell ref="A3:I3"/>
    <mergeCell ref="A4:I4"/>
    <mergeCell ref="B6:H6"/>
    <mergeCell ref="A9:A10"/>
    <mergeCell ref="B9:B10"/>
    <mergeCell ref="C9:C10"/>
    <mergeCell ref="D9:D10"/>
    <mergeCell ref="E9:E10"/>
    <mergeCell ref="F9:G9"/>
    <mergeCell ref="H9:I9"/>
  </mergeCells>
  <conditionalFormatting sqref="F12:H12">
    <cfRule type="cellIs" dxfId="36" priority="19" stopIfTrue="1" operator="equal">
      <formula>0</formula>
    </cfRule>
  </conditionalFormatting>
  <conditionalFormatting sqref="F14:H14">
    <cfRule type="cellIs" dxfId="35" priority="18" stopIfTrue="1" operator="equal">
      <formula>0</formula>
    </cfRule>
  </conditionalFormatting>
  <conditionalFormatting sqref="F15:H15">
    <cfRule type="cellIs" dxfId="34" priority="17" stopIfTrue="1" operator="equal">
      <formula>0</formula>
    </cfRule>
  </conditionalFormatting>
  <conditionalFormatting sqref="F16:H16">
    <cfRule type="cellIs" dxfId="33" priority="16" stopIfTrue="1" operator="equal">
      <formula>0</formula>
    </cfRule>
  </conditionalFormatting>
  <conditionalFormatting sqref="F17:H17">
    <cfRule type="cellIs" dxfId="32" priority="15" stopIfTrue="1" operator="equal">
      <formula>0</formula>
    </cfRule>
  </conditionalFormatting>
  <conditionalFormatting sqref="F18:H18">
    <cfRule type="cellIs" dxfId="31" priority="14" stopIfTrue="1" operator="equal">
      <formula>0</formula>
    </cfRule>
  </conditionalFormatting>
  <conditionalFormatting sqref="F19:H19">
    <cfRule type="cellIs" dxfId="30" priority="13" stopIfTrue="1" operator="equal">
      <formula>0</formula>
    </cfRule>
  </conditionalFormatting>
  <conditionalFormatting sqref="F20:H20">
    <cfRule type="cellIs" dxfId="29" priority="12" stopIfTrue="1" operator="equal">
      <formula>0</formula>
    </cfRule>
  </conditionalFormatting>
  <conditionalFormatting sqref="F21:H21">
    <cfRule type="cellIs" dxfId="28" priority="11" stopIfTrue="1" operator="equal">
      <formula>0</formula>
    </cfRule>
  </conditionalFormatting>
  <conditionalFormatting sqref="F22:H22">
    <cfRule type="cellIs" dxfId="27" priority="10" stopIfTrue="1" operator="equal">
      <formula>0</formula>
    </cfRule>
  </conditionalFormatting>
  <conditionalFormatting sqref="F23:H23">
    <cfRule type="cellIs" dxfId="26" priority="9" stopIfTrue="1" operator="equal">
      <formula>0</formula>
    </cfRule>
  </conditionalFormatting>
  <conditionalFormatting sqref="F24:H24">
    <cfRule type="cellIs" dxfId="25" priority="8" stopIfTrue="1" operator="equal">
      <formula>0</formula>
    </cfRule>
  </conditionalFormatting>
  <conditionalFormatting sqref="F25:H25">
    <cfRule type="cellIs" dxfId="24" priority="7" stopIfTrue="1" operator="equal">
      <formula>0</formula>
    </cfRule>
  </conditionalFormatting>
  <conditionalFormatting sqref="F26:H26">
    <cfRule type="cellIs" dxfId="23" priority="6" stopIfTrue="1" operator="equal">
      <formula>0</formula>
    </cfRule>
  </conditionalFormatting>
  <conditionalFormatting sqref="F27:H27">
    <cfRule type="cellIs" dxfId="22" priority="5" stopIfTrue="1" operator="equal">
      <formula>0</formula>
    </cfRule>
  </conditionalFormatting>
  <conditionalFormatting sqref="F28:H28">
    <cfRule type="cellIs" dxfId="21" priority="4" stopIfTrue="1" operator="equal">
      <formula>0</formula>
    </cfRule>
  </conditionalFormatting>
  <conditionalFormatting sqref="F29:H29">
    <cfRule type="cellIs" dxfId="20" priority="3" stopIfTrue="1" operator="equal">
      <formula>0</formula>
    </cfRule>
  </conditionalFormatting>
  <conditionalFormatting sqref="F30:H30">
    <cfRule type="cellIs" dxfId="19" priority="2" stopIfTrue="1" operator="equal">
      <formula>0</formula>
    </cfRule>
  </conditionalFormatting>
  <conditionalFormatting sqref="F31:H31">
    <cfRule type="cellIs" dxfId="18" priority="1" stopIfTrue="1" operator="equal">
      <formula>0</formula>
    </cfRule>
  </conditionalFormatting>
  <pageMargins left="0.70866141732283472" right="0.37" top="0.47" bottom="0.32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I19"/>
  <sheetViews>
    <sheetView workbookViewId="0">
      <selection activeCell="F3" sqref="A3:XFD3"/>
    </sheetView>
  </sheetViews>
  <sheetFormatPr defaultRowHeight="12.75"/>
  <cols>
    <col min="1" max="1" width="27.7109375" customWidth="1"/>
    <col min="2" max="2" width="9.7109375" customWidth="1"/>
    <col min="3" max="5" width="20.42578125" customWidth="1"/>
    <col min="6" max="6" width="16.42578125" customWidth="1"/>
    <col min="7" max="7" width="20.42578125" customWidth="1"/>
    <col min="8" max="8" width="16" style="76" customWidth="1"/>
    <col min="9" max="9" width="40.7109375" customWidth="1"/>
  </cols>
  <sheetData>
    <row r="1" spans="1:9">
      <c r="A1" s="3"/>
      <c r="B1" s="42" t="s">
        <v>10</v>
      </c>
      <c r="C1" s="3"/>
      <c r="D1" s="3"/>
      <c r="E1" s="3"/>
      <c r="F1" s="3"/>
      <c r="G1" s="3"/>
      <c r="H1" s="71"/>
      <c r="I1" s="3"/>
    </row>
    <row r="2" spans="1:9">
      <c r="A2" s="86" t="s">
        <v>7</v>
      </c>
      <c r="B2" s="86" t="s">
        <v>8</v>
      </c>
      <c r="C2" s="86" t="s">
        <v>89</v>
      </c>
      <c r="D2" s="87" t="s">
        <v>18</v>
      </c>
      <c r="E2" s="86" t="s">
        <v>26</v>
      </c>
      <c r="F2" s="89" t="s">
        <v>16</v>
      </c>
      <c r="G2" s="90"/>
      <c r="H2" s="91" t="s">
        <v>22</v>
      </c>
      <c r="I2" s="90"/>
    </row>
    <row r="3" spans="1:9" ht="25.5" customHeight="1">
      <c r="A3" s="86"/>
      <c r="B3" s="86"/>
      <c r="C3" s="86"/>
      <c r="D3" s="88"/>
      <c r="E3" s="86"/>
      <c r="F3" s="8" t="s">
        <v>17</v>
      </c>
      <c r="G3" s="8" t="s">
        <v>27</v>
      </c>
      <c r="H3" s="69" t="s">
        <v>20</v>
      </c>
      <c r="I3" s="8" t="s">
        <v>21</v>
      </c>
    </row>
    <row r="4" spans="1:9">
      <c r="A4" s="27">
        <v>1</v>
      </c>
      <c r="B4" s="27">
        <v>2</v>
      </c>
      <c r="C4" s="27">
        <v>3</v>
      </c>
      <c r="D4" s="27">
        <v>4</v>
      </c>
      <c r="E4" s="56">
        <v>5</v>
      </c>
      <c r="F4" s="8">
        <v>6</v>
      </c>
      <c r="G4" s="8">
        <v>7</v>
      </c>
      <c r="H4" s="69">
        <v>8</v>
      </c>
      <c r="I4" s="8">
        <v>9</v>
      </c>
    </row>
    <row r="5" spans="1:9">
      <c r="A5" s="13" t="s">
        <v>13</v>
      </c>
      <c r="B5" s="14" t="s">
        <v>3</v>
      </c>
      <c r="C5" s="15">
        <v>36069971.079999998</v>
      </c>
      <c r="D5" s="15" t="s">
        <v>28</v>
      </c>
      <c r="E5" s="16">
        <v>33725383.32</v>
      </c>
      <c r="F5" s="15">
        <f>IF(E5="-","-",(IF(OR(C5=0,C5="-"),"-",E5/C5*100)))</f>
        <v>93.499890103044692</v>
      </c>
      <c r="G5" s="46">
        <f>IF(C5=E5,"-",IF(C5="-",0,C5)-IF(E5="-",0,E5))</f>
        <v>2344587.7599999979</v>
      </c>
      <c r="H5" s="77"/>
      <c r="I5" s="28"/>
    </row>
    <row r="6" spans="1:9">
      <c r="A6" s="32" t="s">
        <v>23</v>
      </c>
      <c r="B6" s="18"/>
      <c r="C6" s="19"/>
      <c r="D6" s="19"/>
      <c r="E6" s="20"/>
      <c r="F6" s="19"/>
      <c r="G6" s="47"/>
      <c r="H6" s="78"/>
      <c r="I6" s="29"/>
    </row>
    <row r="7" spans="1:9" s="65" customFormat="1" ht="27.75" customHeight="1">
      <c r="A7" s="33" t="s">
        <v>29</v>
      </c>
      <c r="B7" s="22" t="s">
        <v>3</v>
      </c>
      <c r="C7" s="23">
        <v>4166721.99</v>
      </c>
      <c r="D7" s="23" t="s">
        <v>28</v>
      </c>
      <c r="E7" s="24">
        <v>3528702.94</v>
      </c>
      <c r="F7" s="23">
        <f t="shared" ref="F7:F18" si="0">IF(E7="-","-",(IF(OR(C7=0,C7="-"),"-",E7/C7*100)))</f>
        <v>84.687746109982243</v>
      </c>
      <c r="G7" s="48">
        <f t="shared" ref="G7:G18" si="1">IF(C7=E7,"-",IF(C7="-",0,C7)-IF(E7="-",0,E7))</f>
        <v>638019.05000000028</v>
      </c>
      <c r="H7" s="79" t="s">
        <v>87</v>
      </c>
      <c r="I7" s="64" t="s">
        <v>82</v>
      </c>
    </row>
    <row r="8" spans="1:9" s="65" customFormat="1" ht="27.75" customHeight="1">
      <c r="A8" s="33" t="s">
        <v>30</v>
      </c>
      <c r="B8" s="22" t="s">
        <v>3</v>
      </c>
      <c r="C8" s="23">
        <v>22966.02</v>
      </c>
      <c r="D8" s="23" t="s">
        <v>28</v>
      </c>
      <c r="E8" s="24" t="s">
        <v>28</v>
      </c>
      <c r="F8" s="23" t="str">
        <f t="shared" si="0"/>
        <v>-</v>
      </c>
      <c r="G8" s="48">
        <f t="shared" si="1"/>
        <v>22966.02</v>
      </c>
      <c r="H8" s="79" t="s">
        <v>87</v>
      </c>
      <c r="I8" s="64" t="s">
        <v>83</v>
      </c>
    </row>
    <row r="9" spans="1:9" s="65" customFormat="1" ht="29.25" customHeight="1">
      <c r="A9" s="33" t="s">
        <v>31</v>
      </c>
      <c r="B9" s="22" t="s">
        <v>3</v>
      </c>
      <c r="C9" s="23">
        <v>70000</v>
      </c>
      <c r="D9" s="23" t="s">
        <v>28</v>
      </c>
      <c r="E9" s="24">
        <v>50000</v>
      </c>
      <c r="F9" s="23">
        <f t="shared" si="0"/>
        <v>71.428571428571431</v>
      </c>
      <c r="G9" s="48">
        <f t="shared" si="1"/>
        <v>20000</v>
      </c>
      <c r="H9" s="79" t="s">
        <v>87</v>
      </c>
      <c r="I9" s="64" t="s">
        <v>82</v>
      </c>
    </row>
    <row r="10" spans="1:9" hidden="1">
      <c r="A10" s="33" t="s">
        <v>32</v>
      </c>
      <c r="B10" s="22" t="s">
        <v>3</v>
      </c>
      <c r="C10" s="23">
        <v>273800</v>
      </c>
      <c r="D10" s="23" t="s">
        <v>28</v>
      </c>
      <c r="E10" s="24">
        <v>273799</v>
      </c>
      <c r="F10" s="23">
        <f t="shared" si="0"/>
        <v>99.999634769905043</v>
      </c>
      <c r="G10" s="48">
        <f t="shared" si="1"/>
        <v>1</v>
      </c>
      <c r="H10" s="79"/>
      <c r="I10" s="30"/>
    </row>
    <row r="11" spans="1:9" s="65" customFormat="1" ht="66" customHeight="1">
      <c r="A11" s="33" t="s">
        <v>33</v>
      </c>
      <c r="B11" s="22" t="s">
        <v>3</v>
      </c>
      <c r="C11" s="23">
        <v>759500</v>
      </c>
      <c r="D11" s="23" t="s">
        <v>28</v>
      </c>
      <c r="E11" s="24" t="s">
        <v>28</v>
      </c>
      <c r="F11" s="23" t="str">
        <f t="shared" si="0"/>
        <v>-</v>
      </c>
      <c r="G11" s="48">
        <f t="shared" si="1"/>
        <v>759500</v>
      </c>
      <c r="H11" s="79" t="s">
        <v>87</v>
      </c>
      <c r="I11" s="64" t="s">
        <v>84</v>
      </c>
    </row>
    <row r="12" spans="1:9" s="65" customFormat="1" ht="64.5" customHeight="1">
      <c r="A12" s="33" t="s">
        <v>34</v>
      </c>
      <c r="B12" s="22" t="s">
        <v>3</v>
      </c>
      <c r="C12" s="23">
        <v>2613400</v>
      </c>
      <c r="D12" s="23" t="s">
        <v>28</v>
      </c>
      <c r="E12" s="24">
        <v>1855412.98</v>
      </c>
      <c r="F12" s="23">
        <f t="shared" si="0"/>
        <v>70.996134537384251</v>
      </c>
      <c r="G12" s="48">
        <f t="shared" si="1"/>
        <v>757987.02</v>
      </c>
      <c r="H12" s="79" t="s">
        <v>87</v>
      </c>
      <c r="I12" s="64" t="s">
        <v>86</v>
      </c>
    </row>
    <row r="13" spans="1:9" hidden="1">
      <c r="A13" s="33" t="s">
        <v>35</v>
      </c>
      <c r="B13" s="22" t="s">
        <v>3</v>
      </c>
      <c r="C13" s="23">
        <v>251201.88</v>
      </c>
      <c r="D13" s="23" t="s">
        <v>28</v>
      </c>
      <c r="E13" s="24">
        <v>242774.76</v>
      </c>
      <c r="F13" s="23">
        <f t="shared" si="0"/>
        <v>96.645279884051831</v>
      </c>
      <c r="G13" s="48">
        <f t="shared" si="1"/>
        <v>8427.1199999999953</v>
      </c>
      <c r="H13" s="79"/>
      <c r="I13" s="30"/>
    </row>
    <row r="14" spans="1:9" s="65" customFormat="1" ht="27.75" customHeight="1">
      <c r="A14" s="33" t="s">
        <v>36</v>
      </c>
      <c r="B14" s="22" t="s">
        <v>3</v>
      </c>
      <c r="C14" s="23">
        <v>500000</v>
      </c>
      <c r="D14" s="23" t="s">
        <v>28</v>
      </c>
      <c r="E14" s="24">
        <v>364152.1</v>
      </c>
      <c r="F14" s="23">
        <f t="shared" si="0"/>
        <v>72.830419999999989</v>
      </c>
      <c r="G14" s="48">
        <f t="shared" si="1"/>
        <v>135847.90000000002</v>
      </c>
      <c r="H14" s="79" t="s">
        <v>88</v>
      </c>
      <c r="I14" s="66" t="s">
        <v>85</v>
      </c>
    </row>
    <row r="15" spans="1:9" hidden="1">
      <c r="A15" s="33" t="s">
        <v>37</v>
      </c>
      <c r="B15" s="22" t="s">
        <v>3</v>
      </c>
      <c r="C15" s="23">
        <v>431900</v>
      </c>
      <c r="D15" s="23" t="s">
        <v>28</v>
      </c>
      <c r="E15" s="24">
        <v>431899.97</v>
      </c>
      <c r="F15" s="23">
        <f t="shared" si="0"/>
        <v>99.999993053947662</v>
      </c>
      <c r="G15" s="48">
        <f t="shared" si="1"/>
        <v>3.0000000027939677E-2</v>
      </c>
      <c r="H15" s="79"/>
      <c r="I15" s="30"/>
    </row>
    <row r="16" spans="1:9" hidden="1">
      <c r="A16" s="33" t="s">
        <v>38</v>
      </c>
      <c r="B16" s="22" t="s">
        <v>3</v>
      </c>
      <c r="C16" s="23">
        <v>54000</v>
      </c>
      <c r="D16" s="23" t="s">
        <v>28</v>
      </c>
      <c r="E16" s="24">
        <v>53992.3</v>
      </c>
      <c r="F16" s="23">
        <f t="shared" si="0"/>
        <v>99.985740740740752</v>
      </c>
      <c r="G16" s="48">
        <f t="shared" si="1"/>
        <v>7.6999999999970896</v>
      </c>
      <c r="H16" s="79"/>
      <c r="I16" s="30"/>
    </row>
    <row r="17" spans="1:9" hidden="1">
      <c r="A17" s="33" t="s">
        <v>39</v>
      </c>
      <c r="B17" s="22" t="s">
        <v>3</v>
      </c>
      <c r="C17" s="23">
        <v>67986</v>
      </c>
      <c r="D17" s="23" t="s">
        <v>28</v>
      </c>
      <c r="E17" s="24">
        <v>67984.479999999996</v>
      </c>
      <c r="F17" s="23">
        <f t="shared" si="0"/>
        <v>99.997764245579972</v>
      </c>
      <c r="G17" s="48">
        <f t="shared" si="1"/>
        <v>1.5200000000040745</v>
      </c>
      <c r="H17" s="79"/>
      <c r="I17" s="30"/>
    </row>
    <row r="18" spans="1:9" hidden="1">
      <c r="A18" s="33" t="s">
        <v>40</v>
      </c>
      <c r="B18" s="22" t="s">
        <v>3</v>
      </c>
      <c r="C18" s="23">
        <v>2045467.09</v>
      </c>
      <c r="D18" s="23" t="s">
        <v>28</v>
      </c>
      <c r="E18" s="24">
        <v>2043636.69</v>
      </c>
      <c r="F18" s="23">
        <f t="shared" si="0"/>
        <v>99.910514326583467</v>
      </c>
      <c r="G18" s="48">
        <f t="shared" si="1"/>
        <v>1830.4000000001397</v>
      </c>
      <c r="H18" s="79"/>
      <c r="I18" s="30"/>
    </row>
    <row r="19" spans="1:9" ht="22.5" customHeight="1">
      <c r="A19" s="45" t="s">
        <v>14</v>
      </c>
      <c r="B19" s="14" t="s">
        <v>5</v>
      </c>
      <c r="C19" s="54" t="s">
        <v>41</v>
      </c>
      <c r="D19" s="15" t="s">
        <v>28</v>
      </c>
      <c r="E19" s="16">
        <v>-5744093.0700000003</v>
      </c>
      <c r="F19" s="54" t="s">
        <v>41</v>
      </c>
      <c r="G19" s="53" t="s">
        <v>41</v>
      </c>
      <c r="H19" s="77" t="s">
        <v>41</v>
      </c>
      <c r="I19" s="52" t="s">
        <v>41</v>
      </c>
    </row>
  </sheetData>
  <mergeCells count="7">
    <mergeCell ref="H2:I2"/>
    <mergeCell ref="A2:A3"/>
    <mergeCell ref="B2:B3"/>
    <mergeCell ref="C2:C3"/>
    <mergeCell ref="D2:D3"/>
    <mergeCell ref="E2:E3"/>
    <mergeCell ref="F2:G2"/>
  </mergeCells>
  <conditionalFormatting sqref="F5:H5">
    <cfRule type="cellIs" dxfId="17" priority="15" stopIfTrue="1" operator="equal">
      <formula>0</formula>
    </cfRule>
  </conditionalFormatting>
  <conditionalFormatting sqref="F7:H7">
    <cfRule type="cellIs" dxfId="16" priority="14" stopIfTrue="1" operator="equal">
      <formula>0</formula>
    </cfRule>
  </conditionalFormatting>
  <conditionalFormatting sqref="F8:H8">
    <cfRule type="cellIs" dxfId="15" priority="13" stopIfTrue="1" operator="equal">
      <formula>0</formula>
    </cfRule>
  </conditionalFormatting>
  <conditionalFormatting sqref="F9:H9">
    <cfRule type="cellIs" dxfId="14" priority="12" stopIfTrue="1" operator="equal">
      <formula>0</formula>
    </cfRule>
  </conditionalFormatting>
  <conditionalFormatting sqref="F10:H10">
    <cfRule type="cellIs" dxfId="13" priority="11" stopIfTrue="1" operator="equal">
      <formula>0</formula>
    </cfRule>
  </conditionalFormatting>
  <conditionalFormatting sqref="F11:H11">
    <cfRule type="cellIs" dxfId="12" priority="10" stopIfTrue="1" operator="equal">
      <formula>0</formula>
    </cfRule>
  </conditionalFormatting>
  <conditionalFormatting sqref="F12:H12">
    <cfRule type="cellIs" dxfId="11" priority="9" stopIfTrue="1" operator="equal">
      <formula>0</formula>
    </cfRule>
  </conditionalFormatting>
  <conditionalFormatting sqref="F13:H13">
    <cfRule type="cellIs" dxfId="10" priority="8" stopIfTrue="1" operator="equal">
      <formula>0</formula>
    </cfRule>
  </conditionalFormatting>
  <conditionalFormatting sqref="F14:H14">
    <cfRule type="cellIs" dxfId="9" priority="7" stopIfTrue="1" operator="equal">
      <formula>0</formula>
    </cfRule>
  </conditionalFormatting>
  <conditionalFormatting sqref="F15:H15">
    <cfRule type="cellIs" dxfId="8" priority="6" stopIfTrue="1" operator="equal">
      <formula>0</formula>
    </cfRule>
  </conditionalFormatting>
  <conditionalFormatting sqref="F16:H16">
    <cfRule type="cellIs" dxfId="7" priority="5" stopIfTrue="1" operator="equal">
      <formula>0</formula>
    </cfRule>
  </conditionalFormatting>
  <conditionalFormatting sqref="F17:H17">
    <cfRule type="cellIs" dxfId="6" priority="4" stopIfTrue="1" operator="equal">
      <formula>0</formula>
    </cfRule>
  </conditionalFormatting>
  <conditionalFormatting sqref="F18:H18">
    <cfRule type="cellIs" dxfId="5" priority="3" stopIfTrue="1" operator="equal">
      <formula>0</formula>
    </cfRule>
  </conditionalFormatting>
  <conditionalFormatting sqref="C19:E19">
    <cfRule type="cellIs" dxfId="4" priority="2" stopIfTrue="1" operator="equal">
      <formula>0</formula>
    </cfRule>
  </conditionalFormatting>
  <conditionalFormatting sqref="F19:H19">
    <cfRule type="cellIs" dxfId="3" priority="1" stopIfTrue="1" operator="equal">
      <formula>0</formula>
    </cfRule>
  </conditionalFormatting>
  <pageMargins left="0.75" right="0.75" top="1" bottom="1" header="0.5" footer="0.5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L9"/>
  <sheetViews>
    <sheetView tabSelected="1" workbookViewId="0">
      <selection activeCell="C4" sqref="C4"/>
    </sheetView>
  </sheetViews>
  <sheetFormatPr defaultRowHeight="12.75"/>
  <cols>
    <col min="1" max="1" width="35.28515625" customWidth="1"/>
    <col min="2" max="2" width="9.7109375" customWidth="1"/>
    <col min="3" max="7" width="19.5703125" customWidth="1"/>
    <col min="8" max="8" width="15" customWidth="1"/>
    <col min="9" max="9" width="31.5703125" customWidth="1"/>
  </cols>
  <sheetData>
    <row r="1" spans="1:12">
      <c r="A1" s="3"/>
      <c r="B1" s="42" t="s">
        <v>10</v>
      </c>
      <c r="C1" s="3"/>
      <c r="D1" s="3"/>
      <c r="E1" s="3"/>
      <c r="F1" s="3"/>
      <c r="G1" s="3"/>
      <c r="H1" s="3"/>
      <c r="I1" s="3"/>
    </row>
    <row r="2" spans="1:12">
      <c r="A2" s="86" t="s">
        <v>9</v>
      </c>
      <c r="B2" s="86" t="s">
        <v>8</v>
      </c>
      <c r="C2" s="86" t="s">
        <v>89</v>
      </c>
      <c r="D2" s="87" t="s">
        <v>18</v>
      </c>
      <c r="E2" s="86" t="str">
        <f>"Исполнено, "&amp;B1</f>
        <v>Исполнено, руб.</v>
      </c>
      <c r="F2" s="89" t="s">
        <v>16</v>
      </c>
      <c r="G2" s="90"/>
      <c r="H2" s="91" t="s">
        <v>22</v>
      </c>
      <c r="I2" s="90"/>
    </row>
    <row r="3" spans="1:12" ht="23.25" customHeight="1">
      <c r="A3" s="86"/>
      <c r="B3" s="86"/>
      <c r="C3" s="86"/>
      <c r="D3" s="88"/>
      <c r="E3" s="86"/>
      <c r="F3" s="8" t="s">
        <v>17</v>
      </c>
      <c r="G3" s="8" t="s">
        <v>19</v>
      </c>
      <c r="H3" s="8" t="s">
        <v>20</v>
      </c>
      <c r="I3" s="8" t="s">
        <v>21</v>
      </c>
    </row>
    <row r="4" spans="1:12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</row>
    <row r="5" spans="1:12" ht="22.5">
      <c r="A5" s="36" t="s">
        <v>15</v>
      </c>
      <c r="B5" s="14" t="s">
        <v>4</v>
      </c>
      <c r="C5" s="38" t="str">
        <f>C7</f>
        <v>-</v>
      </c>
      <c r="D5" s="38" t="str">
        <f t="shared" ref="D5" si="0">D7</f>
        <v>-</v>
      </c>
      <c r="E5" s="38">
        <f>-Расходы!E19</f>
        <v>5744093.0700000003</v>
      </c>
      <c r="F5" s="38" t="str">
        <f>IF(E5="-","-",(IF(OR(C5=0,C5="-"),"-",E5/C5*100)))</f>
        <v>-</v>
      </c>
      <c r="G5" s="49">
        <f>IF(C5=E5,"-",IF(C5="-",0,C5)-IF(E5="-",0,E5))</f>
        <v>-5744093.0700000003</v>
      </c>
      <c r="H5" s="49"/>
      <c r="I5" s="55"/>
    </row>
    <row r="6" spans="1:12">
      <c r="A6" s="37" t="s">
        <v>23</v>
      </c>
      <c r="B6" s="18"/>
      <c r="C6" s="40"/>
      <c r="D6" s="40"/>
      <c r="E6" s="41"/>
      <c r="F6" s="40"/>
      <c r="G6" s="50"/>
      <c r="H6" s="50"/>
      <c r="I6" s="29"/>
    </row>
    <row r="7" spans="1:12" ht="22.5">
      <c r="A7" s="36" t="s">
        <v>42</v>
      </c>
      <c r="B7" s="14" t="s">
        <v>43</v>
      </c>
      <c r="C7" s="38" t="s">
        <v>28</v>
      </c>
      <c r="D7" s="38" t="s">
        <v>28</v>
      </c>
      <c r="E7" s="38" t="s">
        <v>28</v>
      </c>
      <c r="F7" s="38" t="str">
        <f>IF(E7="-","-",(IF(OR(C7=0,C7="-"),"-",E7/C7*100)))</f>
        <v>-</v>
      </c>
      <c r="G7" s="49" t="str">
        <f>IF(C7=E7,"-",IF(C7="-",0,C7)-IF(E7="-",0,E7))</f>
        <v>-</v>
      </c>
      <c r="H7" s="49"/>
      <c r="I7" s="58"/>
    </row>
    <row r="8" spans="1:12" ht="22.5">
      <c r="A8" s="36" t="s">
        <v>44</v>
      </c>
      <c r="B8" s="14" t="s">
        <v>45</v>
      </c>
      <c r="C8" s="38" t="s">
        <v>28</v>
      </c>
      <c r="D8" s="38" t="s">
        <v>28</v>
      </c>
      <c r="E8" s="39" t="s">
        <v>28</v>
      </c>
      <c r="F8" s="38" t="str">
        <f>IF(E8="-","-",(IF(OR(C8=0,C8="-"),"-",E8/C8*100)))</f>
        <v>-</v>
      </c>
      <c r="G8" s="49" t="str">
        <f>IF(C8=E8,"-",IF(C8="-",0,C8)-IF(E8="-",0,E8))</f>
        <v>-</v>
      </c>
      <c r="H8" s="49"/>
      <c r="I8" s="55"/>
    </row>
    <row r="9" spans="1:12" ht="2.1" customHeight="1">
      <c r="A9" s="31"/>
      <c r="B9" s="6"/>
      <c r="C9" s="25"/>
      <c r="D9" s="26"/>
      <c r="E9" s="26"/>
      <c r="F9" s="25"/>
      <c r="G9" s="51"/>
      <c r="H9" s="51"/>
      <c r="I9" s="7"/>
      <c r="J9" s="3"/>
      <c r="K9" s="3"/>
      <c r="L9" s="3"/>
    </row>
  </sheetData>
  <mergeCells count="7">
    <mergeCell ref="H2:I2"/>
    <mergeCell ref="A2:A3"/>
    <mergeCell ref="B2:B3"/>
    <mergeCell ref="C2:C3"/>
    <mergeCell ref="D2:D3"/>
    <mergeCell ref="E2:E3"/>
    <mergeCell ref="F2:G2"/>
  </mergeCells>
  <conditionalFormatting sqref="F5:H5">
    <cfRule type="cellIs" dxfId="2" priority="3" stopIfTrue="1" operator="equal">
      <formula>0</formula>
    </cfRule>
  </conditionalFormatting>
  <conditionalFormatting sqref="F7:H7">
    <cfRule type="cellIs" dxfId="1" priority="2" stopIfTrue="1" operator="equal">
      <formula>0</formula>
    </cfRule>
  </conditionalFormatting>
  <conditionalFormatting sqref="F8:H8">
    <cfRule type="cellIs" dxfId="0" priority="1" stopIfTrue="1" operator="equal">
      <formula>0</formula>
    </cfRule>
  </conditionalFormatting>
  <pageMargins left="0.75" right="0.75" top="1" bottom="1" header="0.5" footer="0.5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46</v>
      </c>
      <c r="B1" s="57" t="s">
        <v>47</v>
      </c>
    </row>
    <row r="2" spans="1:2">
      <c r="A2" t="s">
        <v>48</v>
      </c>
      <c r="B2" s="57" t="s">
        <v>47</v>
      </c>
    </row>
    <row r="3" spans="1:2">
      <c r="A3" t="s">
        <v>49</v>
      </c>
      <c r="B3" s="5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Доходы</vt:lpstr>
      <vt:lpstr>Расходы</vt:lpstr>
      <vt:lpstr>Источники</vt:lpstr>
      <vt:lpstr>ExportParams</vt:lpstr>
      <vt:lpstr>EXPORT_PARAM_SRC_KIND</vt:lpstr>
      <vt:lpstr>EXPORT_SRC_CODE</vt:lpstr>
      <vt:lpstr>EXPORT_SRC_KIND</vt:lpstr>
      <vt:lpstr>Источники!RBEGIN_1</vt:lpstr>
      <vt:lpstr>Расходы!RBEGIN_1</vt:lpstr>
      <vt:lpstr>Источники!REND_1</vt:lpstr>
      <vt:lpstr>Расходы!REND_1</vt:lpstr>
    </vt:vector>
  </TitlesOfParts>
  <Company>Home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Татьяна Игнатьева</cp:lastModifiedBy>
  <cp:lastPrinted>2016-04-12T05:51:37Z</cp:lastPrinted>
  <dcterms:created xsi:type="dcterms:W3CDTF">2008-05-06T08:56:07Z</dcterms:created>
  <dcterms:modified xsi:type="dcterms:W3CDTF">2016-04-12T05:51:39Z</dcterms:modified>
</cp:coreProperties>
</file>