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4" localSheetId="0">Лист1!#REF!</definedName>
    <definedName name="_ftnref1" localSheetId="0">Лист1!$D$4</definedName>
    <definedName name="_ftnref2" localSheetId="0">Лист1!$C$27</definedName>
    <definedName name="_ftnref3" localSheetId="0">Лист1!$B$28</definedName>
    <definedName name="_ftnref4" localSheetId="0">Лист1!$B$30</definedName>
  </definedNames>
  <calcPr calcId="114210"/>
</workbook>
</file>

<file path=xl/calcChain.xml><?xml version="1.0" encoding="utf-8"?>
<calcChain xmlns="http://schemas.openxmlformats.org/spreadsheetml/2006/main">
  <c r="E18" i="1"/>
  <c r="F18"/>
  <c r="G18"/>
  <c r="H18"/>
  <c r="I18"/>
  <c r="J18"/>
  <c r="K18"/>
  <c r="D18"/>
  <c r="I89"/>
  <c r="J89"/>
  <c r="K89"/>
  <c r="H89"/>
  <c r="G89"/>
  <c r="K73"/>
  <c r="K72"/>
  <c r="H71"/>
  <c r="I71"/>
  <c r="J71"/>
  <c r="K71"/>
  <c r="K81"/>
  <c r="K82"/>
  <c r="K83"/>
  <c r="K76"/>
  <c r="K77"/>
  <c r="K78"/>
  <c r="K79"/>
  <c r="K75"/>
  <c r="K74"/>
  <c r="G74"/>
  <c r="H74"/>
  <c r="I74"/>
  <c r="J74"/>
  <c r="F74"/>
  <c r="K50"/>
  <c r="J50"/>
  <c r="I50"/>
  <c r="H50"/>
  <c r="G50"/>
  <c r="F50"/>
  <c r="E50"/>
  <c r="F71"/>
  <c r="G71"/>
  <c r="K85"/>
  <c r="D74"/>
  <c r="E71"/>
  <c r="H85"/>
  <c r="D71"/>
  <c r="E44"/>
  <c r="F44"/>
  <c r="G44"/>
  <c r="H44"/>
  <c r="I44"/>
  <c r="J44"/>
  <c r="K44"/>
  <c r="F40"/>
  <c r="G40"/>
  <c r="H40"/>
  <c r="I40"/>
  <c r="J40"/>
  <c r="K40"/>
  <c r="E40"/>
  <c r="F30"/>
  <c r="G30"/>
  <c r="H30"/>
  <c r="I30"/>
  <c r="J30"/>
  <c r="K30"/>
  <c r="E30"/>
  <c r="D7"/>
  <c r="I85"/>
  <c r="G85"/>
  <c r="E85"/>
  <c r="D85"/>
  <c r="J85"/>
  <c r="F85"/>
  <c r="H15"/>
  <c r="I15"/>
  <c r="J15"/>
  <c r="J22"/>
  <c r="K15"/>
  <c r="E15"/>
  <c r="E22"/>
  <c r="F15"/>
  <c r="F22"/>
  <c r="G15"/>
  <c r="G22"/>
  <c r="D15"/>
  <c r="D22"/>
  <c r="E8"/>
  <c r="F8"/>
  <c r="G8"/>
  <c r="H8"/>
  <c r="I8"/>
  <c r="J8"/>
  <c r="K8"/>
  <c r="D8"/>
  <c r="E7"/>
  <c r="F7"/>
  <c r="G7"/>
  <c r="H7"/>
  <c r="I7"/>
  <c r="J7"/>
  <c r="K7"/>
  <c r="K22"/>
  <c r="I22"/>
  <c r="H22"/>
</calcChain>
</file>

<file path=xl/sharedStrings.xml><?xml version="1.0" encoding="utf-8"?>
<sst xmlns="http://schemas.openxmlformats.org/spreadsheetml/2006/main" count="185" uniqueCount="117">
  <si>
    <t>№ п/п</t>
  </si>
  <si>
    <t>Наименование, раздела, показателя</t>
  </si>
  <si>
    <t>Единица измерения</t>
  </si>
  <si>
    <t>Отчет(год n-1…5[1])</t>
  </si>
  <si>
    <t>Прогноз</t>
  </si>
  <si>
    <t>I</t>
  </si>
  <si>
    <t>Демографические показатели</t>
  </si>
  <si>
    <t>Численность постоянного населения  (на конец года) — всего</t>
  </si>
  <si>
    <t>Тыс. чел.</t>
  </si>
  <si>
    <t xml:space="preserve">Изменение к предыдущему году </t>
  </si>
  <si>
    <t>%</t>
  </si>
  <si>
    <t>в том числе:</t>
  </si>
  <si>
    <t>Городского</t>
  </si>
  <si>
    <t>Сельского</t>
  </si>
  <si>
    <t>Изменение к предыдущему году</t>
  </si>
  <si>
    <t>II</t>
  </si>
  <si>
    <t>Денежные доходы населения</t>
  </si>
  <si>
    <t>Доходы населения муниципального образования, всего</t>
  </si>
  <si>
    <t>Млн. руб.</t>
  </si>
  <si>
    <t>Доходы от предпринимательской деятельности</t>
  </si>
  <si>
    <t>Оплата труда</t>
  </si>
  <si>
    <t>Другие доходы</t>
  </si>
  <si>
    <t>Доходы от собственности</t>
  </si>
  <si>
    <t>Социальные выплаты (пенсии, пособия и социальная помощь, стипендии)</t>
  </si>
  <si>
    <t>Среднедушевые денежные доходы  (в месяц)</t>
  </si>
  <si>
    <t>руб./чел</t>
  </si>
  <si>
    <t>Численность населения с денежными доходами ниже прожиточного минимума в % к численности населения муниципального образования</t>
  </si>
  <si>
    <t>III</t>
  </si>
  <si>
    <t>Промышленное производство</t>
  </si>
  <si>
    <t>Объем отгруженных товаров собственного производства, выполненных работ и услуг собственными силами</t>
  </si>
  <si>
    <t>Млн руб. в ценах соотв. лет</t>
  </si>
  <si>
    <t>Индекс промышленного производства</t>
  </si>
  <si>
    <t>% к предыдущему году в сопоставимых ценах[2]</t>
  </si>
  <si>
    <t>Индекс-дефлятор[3]</t>
  </si>
  <si>
    <t>% к предыдущему году</t>
  </si>
  <si>
    <t>Объем отгруженных товаров собственного производства, выполненных работ и услуг собственными силами по разделу «Добыча полезных ископаемых»</t>
  </si>
  <si>
    <t>Индекс производства[4]</t>
  </si>
  <si>
    <t>% к предыдущему году в сопоставимых ценах</t>
  </si>
  <si>
    <t>Индекс-дефлятор</t>
  </si>
  <si>
    <t>Объем отгруженных товаров собственного производства, выполненных работ и услуг собственными силами по разделу «Обрабатывающие производства»</t>
  </si>
  <si>
    <t xml:space="preserve">Индекс производства </t>
  </si>
  <si>
    <t>Объем отгруженных товаров собственного производства, выполненных работ и услуг собственными силами по разделу «Производство и распределение электроэнергии, газа и воды»</t>
  </si>
  <si>
    <t>IV</t>
  </si>
  <si>
    <t>Сельское хозяйство</t>
  </si>
  <si>
    <t>Объем продукции сельского хозяйства в хозяйствах всех категорий</t>
  </si>
  <si>
    <t>V</t>
  </si>
  <si>
    <t>Потребительский рынок</t>
  </si>
  <si>
    <t>Оборот розничной торговли</t>
  </si>
  <si>
    <t>Оборот розничной торговли к предыдущему году</t>
  </si>
  <si>
    <t xml:space="preserve">% к предыдущему году в сопоставимых ценах </t>
  </si>
  <si>
    <t>Оборот общественного питания</t>
  </si>
  <si>
    <t>Оборот общественного питания к предыдущему году</t>
  </si>
  <si>
    <t>Объем платных услуг населению</t>
  </si>
  <si>
    <t>Объем платных услуг населению к предыдущему году</t>
  </si>
  <si>
    <t>VI</t>
  </si>
  <si>
    <t>Инвестиции, строительство и жилищное хозяйство</t>
  </si>
  <si>
    <t>Объем инвестиций  в основной капитал  за счет всех источников финансирования — всего,</t>
  </si>
  <si>
    <t xml:space="preserve">Индекс физического объема инвестиций  в основной капитал  </t>
  </si>
  <si>
    <t xml:space="preserve">В том числе: </t>
  </si>
  <si>
    <t xml:space="preserve">на реализацию муниципальных программ </t>
  </si>
  <si>
    <t>Объем работ, выполненных по виду деятельности «строительство»</t>
  </si>
  <si>
    <t>Ввод в эксплуатацию жилых домов за счет всех источников финансирования,  всего</t>
  </si>
  <si>
    <t xml:space="preserve">Кв. метров общей площади </t>
  </si>
  <si>
    <t xml:space="preserve">Общая площадь жилых помещений, приходящаяся на 1 жителя     </t>
  </si>
  <si>
    <t>Кв. метров общей площади на 1 чел.</t>
  </si>
  <si>
    <t>VII</t>
  </si>
  <si>
    <t>Транспорт</t>
  </si>
  <si>
    <t>Объем услуг организаций транспорта</t>
  </si>
  <si>
    <t>Плотность автомобильных дорог общего пользования с твердым покрытием</t>
  </si>
  <si>
    <t>На конец года; км дорог на 10000 кв.км территории</t>
  </si>
  <si>
    <t>Плотность железнодорожных путей общего пользования</t>
  </si>
  <si>
    <t>На конец года; км путей на 10000 кв.км территории</t>
  </si>
  <si>
    <t>VIII</t>
  </si>
  <si>
    <t>Финансы</t>
  </si>
  <si>
    <t>Доходы бюджета муниципального образования, всего</t>
  </si>
  <si>
    <t>Тыс. руб. в ценах соотв. лет</t>
  </si>
  <si>
    <t>Собственные (налоговые и неналоговые)</t>
  </si>
  <si>
    <t>Безвозмездные поступления, всего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</si>
  <si>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</si>
  <si>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</si>
  <si>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</si>
  <si>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</si>
  <si>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</si>
  <si>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</si>
  <si>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Образование</t>
  </si>
  <si>
    <t>Культура и кинематография</t>
  </si>
  <si>
    <t xml:space="preserve">Социальная политика </t>
  </si>
  <si>
    <t>Физическая культура и спорт</t>
  </si>
  <si>
    <t>Прочие расходы</t>
  </si>
  <si>
    <t>Превышение доходов над расходами (+), или расходов над доходами (-)</t>
  </si>
  <si>
    <t>IX</t>
  </si>
  <si>
    <t>Рынок труда и занятость населения</t>
  </si>
  <si>
    <t>Численность занятых в экономике (среднегодовая)</t>
  </si>
  <si>
    <t>Человек</t>
  </si>
  <si>
    <t>Уровень зарегистрированной безработицы (на конец года)</t>
  </si>
  <si>
    <t>Среднемесячная номинальная начисленная заработная плата на 1 работника</t>
  </si>
  <si>
    <t>Рублей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</si>
  <si>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</si>
  <si>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</si>
  <si>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</si>
  <si>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</si>
  <si>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</si>
  <si>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</si>
  <si>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</si>
  <si>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</si>
  <si>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</si>
  <si>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</si>
  <si>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</si>
  <si>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</si>
  <si>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</si>
  <si>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</si>
  <si>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</si>
  <si>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</si>
  <si>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r>
      <t xml:space="preserve">Оценка </t>
    </r>
    <r>
      <rPr>
        <sz val="10"/>
        <color indexed="8"/>
        <rFont val="Arial"/>
        <family val="2"/>
        <charset val="204"/>
      </rPr>
      <t>2015</t>
    </r>
  </si>
  <si>
    <t>Таблица 1 — Форма «Основные показатели прогноза социально-экономического развития муниципального образования на период до 2021 года (на долгосрочную перспективу)»</t>
  </si>
  <si>
    <t>Приложение</t>
  </si>
  <si>
    <t>к постановлению от 07.11.2017 г. № 185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</si>
</sst>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7" fillId="0" borderId="1" xfId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49" fontId="2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justify" vertical="top" wrapText="1"/>
    </xf>
    <xf numFmtId="1" fontId="2" fillId="0" borderId="1" xfId="0" applyNumberFormat="1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justify" vertical="top" wrapText="1"/>
    </xf>
    <xf numFmtId="0" fontId="4" fillId="0" borderId="0" xfId="0" applyFont="1"/>
    <xf numFmtId="164" fontId="2" fillId="0" borderId="7" xfId="0" applyNumberFormat="1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justify" vertical="top" wrapText="1"/>
    </xf>
    <xf numFmtId="2" fontId="2" fillId="0" borderId="7" xfId="0" applyNumberFormat="1" applyFont="1" applyBorder="1" applyAlignment="1">
      <alignment horizontal="justify" vertical="top" wrapText="1"/>
    </xf>
    <xf numFmtId="2" fontId="2" fillId="0" borderId="0" xfId="0" applyNumberFormat="1" applyFont="1" applyFill="1" applyBorder="1" applyAlignment="1">
      <alignment horizontal="justify" vertical="top" wrapText="1"/>
    </xf>
    <xf numFmtId="2" fontId="5" fillId="0" borderId="7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7" xfId="0" applyNumberFormat="1" applyFont="1" applyBorder="1" applyAlignment="1">
      <alignment horizontal="right" vertical="top" wrapText="1"/>
    </xf>
    <xf numFmtId="49" fontId="2" fillId="0" borderId="3" xfId="0" applyNumberFormat="1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justify" vertical="top" wrapText="1"/>
    </xf>
    <xf numFmtId="0" fontId="0" fillId="0" borderId="0" xfId="0" applyFill="1"/>
    <xf numFmtId="49" fontId="5" fillId="0" borderId="3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49" fontId="2" fillId="0" borderId="4" xfId="0" applyNumberFormat="1" applyFont="1" applyBorder="1" applyAlignment="1">
      <alignment horizontal="justify" vertical="top" wrapText="1"/>
    </xf>
    <xf numFmtId="49" fontId="2" fillId="0" borderId="3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49" fontId="3" fillId="0" borderId="6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2" fillId="0" borderId="1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2" fillId="0" borderId="4" xfId="0" applyNumberFormat="1" applyFont="1" applyBorder="1" applyAlignment="1">
      <alignment horizontal="justify" vertical="top" wrapText="1"/>
    </xf>
    <xf numFmtId="2" fontId="2" fillId="0" borderId="3" xfId="0" applyNumberFormat="1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4" xfId="1" applyBorder="1" applyAlignment="1" applyProtection="1">
      <alignment horizontal="center" wrapText="1"/>
    </xf>
    <xf numFmtId="0" fontId="7" fillId="0" borderId="3" xfId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zoomScaleNormal="100" workbookViewId="0">
      <pane ySplit="5" topLeftCell="A24" activePane="bottomLeft" state="frozen"/>
      <selection pane="bottomLeft" sqref="A1:K26"/>
    </sheetView>
  </sheetViews>
  <sheetFormatPr defaultRowHeight="15"/>
  <cols>
    <col min="1" max="1" width="3.85546875" style="1" customWidth="1"/>
    <col min="2" max="2" width="20.85546875" customWidth="1"/>
    <col min="4" max="4" width="9.7109375" customWidth="1"/>
    <col min="5" max="5" width="9.28515625" customWidth="1"/>
    <col min="7" max="8" width="9.42578125" customWidth="1"/>
    <col min="9" max="9" width="8.7109375" customWidth="1"/>
    <col min="10" max="10" width="9.42578125" customWidth="1"/>
    <col min="11" max="11" width="9.28515625" customWidth="1"/>
  </cols>
  <sheetData>
    <row r="1" spans="1:11">
      <c r="J1" s="37" t="s">
        <v>115</v>
      </c>
      <c r="K1" s="37"/>
    </row>
    <row r="2" spans="1:11">
      <c r="H2" s="37" t="s">
        <v>116</v>
      </c>
      <c r="I2" s="38"/>
      <c r="J2" s="38"/>
      <c r="K2" s="38"/>
    </row>
    <row r="3" spans="1:11" ht="67.150000000000006" customHeight="1" thickBot="1">
      <c r="A3" s="43" t="s">
        <v>114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9.25" customHeight="1" thickBot="1">
      <c r="A4" s="57" t="s">
        <v>0</v>
      </c>
      <c r="B4" s="59" t="s">
        <v>1</v>
      </c>
      <c r="C4" s="59" t="s">
        <v>2</v>
      </c>
      <c r="D4" s="61" t="s">
        <v>3</v>
      </c>
      <c r="E4" s="59" t="s">
        <v>113</v>
      </c>
      <c r="F4" s="54" t="s">
        <v>4</v>
      </c>
      <c r="G4" s="55"/>
      <c r="H4" s="55"/>
      <c r="I4" s="55"/>
      <c r="J4" s="55"/>
      <c r="K4" s="56"/>
    </row>
    <row r="5" spans="1:11" ht="21" customHeight="1" thickBot="1">
      <c r="A5" s="58"/>
      <c r="B5" s="60"/>
      <c r="C5" s="60"/>
      <c r="D5" s="62"/>
      <c r="E5" s="60"/>
      <c r="F5" s="14">
        <v>2016</v>
      </c>
      <c r="G5" s="12">
        <v>2017</v>
      </c>
      <c r="H5" s="2">
        <v>2018</v>
      </c>
      <c r="I5" s="2">
        <v>2019</v>
      </c>
      <c r="J5" s="2">
        <v>2020</v>
      </c>
      <c r="K5" s="2">
        <v>2021</v>
      </c>
    </row>
    <row r="6" spans="1:11" ht="15.75" thickBot="1">
      <c r="A6" s="9" t="s">
        <v>5</v>
      </c>
      <c r="B6" s="51" t="s">
        <v>6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54" customHeight="1" thickBot="1">
      <c r="A7" s="8">
        <v>1</v>
      </c>
      <c r="B7" s="3" t="s">
        <v>7</v>
      </c>
      <c r="C7" s="3" t="s">
        <v>8</v>
      </c>
      <c r="D7" s="3">
        <f t="shared" ref="D7:K7" si="0">D12</f>
        <v>1.1000000000000001</v>
      </c>
      <c r="E7" s="3">
        <f t="shared" si="0"/>
        <v>1.1000000000000001</v>
      </c>
      <c r="F7" s="3">
        <f t="shared" si="0"/>
        <v>1.1000000000000001</v>
      </c>
      <c r="G7" s="3">
        <f t="shared" si="0"/>
        <v>1.1000000000000001</v>
      </c>
      <c r="H7" s="3">
        <f t="shared" si="0"/>
        <v>1.1000000000000001</v>
      </c>
      <c r="I7" s="3">
        <f t="shared" si="0"/>
        <v>1.1000000000000001</v>
      </c>
      <c r="J7" s="3">
        <f t="shared" si="0"/>
        <v>1.1000000000000001</v>
      </c>
      <c r="K7" s="3">
        <f t="shared" si="0"/>
        <v>1.1000000000000001</v>
      </c>
    </row>
    <row r="8" spans="1:11" ht="26.45" customHeight="1" thickBot="1">
      <c r="A8" s="8"/>
      <c r="B8" s="3" t="s">
        <v>9</v>
      </c>
      <c r="C8" s="3" t="s">
        <v>10</v>
      </c>
      <c r="D8" s="3">
        <f>D13</f>
        <v>100</v>
      </c>
      <c r="E8" s="3">
        <f t="shared" ref="E8:K8" si="1">E13</f>
        <v>100</v>
      </c>
      <c r="F8" s="3">
        <f t="shared" si="1"/>
        <v>100</v>
      </c>
      <c r="G8" s="3">
        <f t="shared" si="1"/>
        <v>100</v>
      </c>
      <c r="H8" s="3">
        <f t="shared" si="1"/>
        <v>100</v>
      </c>
      <c r="I8" s="3">
        <f t="shared" si="1"/>
        <v>100</v>
      </c>
      <c r="J8" s="3">
        <f t="shared" si="1"/>
        <v>100</v>
      </c>
      <c r="K8" s="3">
        <f t="shared" si="1"/>
        <v>100</v>
      </c>
    </row>
    <row r="9" spans="1:11" ht="15.75" thickBot="1">
      <c r="A9" s="8"/>
      <c r="B9" s="3" t="s">
        <v>11</v>
      </c>
      <c r="C9" s="3"/>
      <c r="D9" s="3"/>
      <c r="E9" s="3"/>
      <c r="F9" s="15"/>
      <c r="G9" s="3"/>
      <c r="H9" s="3"/>
      <c r="I9" s="3"/>
      <c r="J9" s="3"/>
      <c r="K9" s="3"/>
    </row>
    <row r="10" spans="1:11" ht="16.899999999999999" customHeight="1" thickBot="1">
      <c r="A10" s="8" t="s">
        <v>97</v>
      </c>
      <c r="B10" s="3" t="s">
        <v>12</v>
      </c>
      <c r="C10" s="3" t="s">
        <v>8</v>
      </c>
      <c r="D10" s="3"/>
      <c r="E10" s="3"/>
      <c r="F10" s="15"/>
      <c r="G10" s="3"/>
      <c r="H10" s="3"/>
      <c r="I10" s="3"/>
      <c r="J10" s="3"/>
      <c r="K10" s="3"/>
    </row>
    <row r="11" spans="1:11" ht="28.15" customHeight="1" thickBot="1">
      <c r="A11" s="8"/>
      <c r="B11" s="3" t="s">
        <v>9</v>
      </c>
      <c r="C11" s="3" t="s">
        <v>10</v>
      </c>
      <c r="D11" s="3"/>
      <c r="E11" s="3"/>
      <c r="F11" s="15"/>
      <c r="G11" s="3"/>
      <c r="H11" s="3"/>
      <c r="I11" s="3"/>
      <c r="J11" s="3"/>
      <c r="K11" s="3"/>
    </row>
    <row r="12" spans="1:11" ht="19.149999999999999" customHeight="1" thickBot="1">
      <c r="A12" s="8" t="s">
        <v>98</v>
      </c>
      <c r="B12" s="3" t="s">
        <v>13</v>
      </c>
      <c r="C12" s="3" t="s">
        <v>8</v>
      </c>
      <c r="D12" s="3">
        <v>1.1000000000000001</v>
      </c>
      <c r="E12" s="3">
        <v>1.1000000000000001</v>
      </c>
      <c r="F12" s="3">
        <v>1.1000000000000001</v>
      </c>
      <c r="G12" s="3">
        <v>1.1000000000000001</v>
      </c>
      <c r="H12" s="3">
        <v>1.1000000000000001</v>
      </c>
      <c r="I12" s="3">
        <v>1.1000000000000001</v>
      </c>
      <c r="J12" s="3">
        <v>1.1000000000000001</v>
      </c>
      <c r="K12" s="3">
        <v>1.1000000000000001</v>
      </c>
    </row>
    <row r="13" spans="1:11" ht="33" customHeight="1" thickBot="1">
      <c r="A13" s="8"/>
      <c r="B13" s="3" t="s">
        <v>14</v>
      </c>
      <c r="C13" s="3" t="s">
        <v>10</v>
      </c>
      <c r="D13" s="3">
        <v>100</v>
      </c>
      <c r="E13" s="3">
        <v>100</v>
      </c>
      <c r="F13" s="3">
        <v>100</v>
      </c>
      <c r="G13" s="3">
        <v>100</v>
      </c>
      <c r="H13" s="3">
        <v>100</v>
      </c>
      <c r="I13" s="3">
        <v>100</v>
      </c>
      <c r="J13" s="3">
        <v>100</v>
      </c>
      <c r="K13" s="3">
        <v>100</v>
      </c>
    </row>
    <row r="14" spans="1:11" ht="15.75" thickBot="1">
      <c r="A14" s="9" t="s">
        <v>15</v>
      </c>
      <c r="B14" s="51" t="s">
        <v>16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42.6" customHeight="1">
      <c r="A15" s="39">
        <v>1</v>
      </c>
      <c r="B15" s="4" t="s">
        <v>17</v>
      </c>
      <c r="C15" s="41" t="s">
        <v>18</v>
      </c>
      <c r="D15" s="47">
        <f t="shared" ref="D15:K15" si="2">D17+D18+D19+D20+D21</f>
        <v>50.800000000000004</v>
      </c>
      <c r="E15" s="47">
        <f t="shared" si="2"/>
        <v>57.419999999999995</v>
      </c>
      <c r="F15" s="47">
        <f t="shared" si="2"/>
        <v>53.54</v>
      </c>
      <c r="G15" s="47">
        <f t="shared" si="2"/>
        <v>55.36</v>
      </c>
      <c r="H15" s="47">
        <f t="shared" si="2"/>
        <v>57.58</v>
      </c>
      <c r="I15" s="47">
        <f t="shared" si="2"/>
        <v>64.099999999999994</v>
      </c>
      <c r="J15" s="47">
        <f t="shared" si="2"/>
        <v>68.12</v>
      </c>
      <c r="K15" s="47">
        <f t="shared" si="2"/>
        <v>68.14</v>
      </c>
    </row>
    <row r="16" spans="1:11" ht="15.75" thickBot="1">
      <c r="A16" s="40"/>
      <c r="B16" s="3" t="s">
        <v>11</v>
      </c>
      <c r="C16" s="42"/>
      <c r="D16" s="48"/>
      <c r="E16" s="48"/>
      <c r="F16" s="48"/>
      <c r="G16" s="48"/>
      <c r="H16" s="48"/>
      <c r="I16" s="48"/>
      <c r="J16" s="48"/>
      <c r="K16" s="48"/>
    </row>
    <row r="17" spans="1:11" ht="41.45" customHeight="1" thickBot="1">
      <c r="A17" s="8" t="s">
        <v>98</v>
      </c>
      <c r="B17" s="3" t="s">
        <v>19</v>
      </c>
      <c r="C17" s="3" t="s">
        <v>18</v>
      </c>
      <c r="D17" s="3"/>
      <c r="E17" s="3"/>
      <c r="F17" s="15"/>
      <c r="G17" s="3"/>
      <c r="H17" s="3"/>
      <c r="I17" s="3"/>
      <c r="J17" s="3"/>
      <c r="K17" s="3"/>
    </row>
    <row r="18" spans="1:11" s="36" customFormat="1" ht="19.149999999999999" customHeight="1" thickBot="1">
      <c r="A18" s="34" t="s">
        <v>99</v>
      </c>
      <c r="B18" s="35" t="s">
        <v>20</v>
      </c>
      <c r="C18" s="35" t="s">
        <v>18</v>
      </c>
      <c r="D18" s="35">
        <f>ROUND(D89/1.13*D87*12/1000000,1)</f>
        <v>50.2</v>
      </c>
      <c r="E18" s="35">
        <f t="shared" ref="E18:K18" si="3">ROUND(E89/1.13*E87*12/1000000,1)</f>
        <v>56.8</v>
      </c>
      <c r="F18" s="35">
        <f t="shared" si="3"/>
        <v>52.9</v>
      </c>
      <c r="G18" s="35">
        <f t="shared" si="3"/>
        <v>54.7</v>
      </c>
      <c r="H18" s="35">
        <f t="shared" si="3"/>
        <v>56.9</v>
      </c>
      <c r="I18" s="35">
        <f t="shared" si="3"/>
        <v>63.4</v>
      </c>
      <c r="J18" s="35">
        <f t="shared" si="3"/>
        <v>67.400000000000006</v>
      </c>
      <c r="K18" s="35">
        <f t="shared" si="3"/>
        <v>67.400000000000006</v>
      </c>
    </row>
    <row r="19" spans="1:11" ht="17.45" customHeight="1" thickBot="1">
      <c r="A19" s="8" t="s">
        <v>100</v>
      </c>
      <c r="B19" s="3" t="s">
        <v>21</v>
      </c>
      <c r="C19" s="3" t="s">
        <v>18</v>
      </c>
      <c r="D19" s="3"/>
      <c r="E19" s="3"/>
      <c r="F19" s="15"/>
      <c r="G19" s="3"/>
      <c r="H19" s="3"/>
      <c r="I19" s="3"/>
      <c r="J19" s="3"/>
      <c r="K19" s="3"/>
    </row>
    <row r="20" spans="1:11" ht="26.25" thickBot="1">
      <c r="A20" s="8" t="s">
        <v>101</v>
      </c>
      <c r="B20" s="3" t="s">
        <v>22</v>
      </c>
      <c r="C20" s="3" t="s">
        <v>18</v>
      </c>
      <c r="D20" s="3"/>
      <c r="E20" s="3"/>
      <c r="F20" s="15"/>
      <c r="G20" s="3"/>
      <c r="H20" s="3"/>
      <c r="I20" s="3"/>
      <c r="J20" s="3"/>
      <c r="K20" s="3"/>
    </row>
    <row r="21" spans="1:11" ht="55.9" customHeight="1" thickBot="1">
      <c r="A21" s="8" t="s">
        <v>102</v>
      </c>
      <c r="B21" s="3" t="s">
        <v>23</v>
      </c>
      <c r="C21" s="3" t="s">
        <v>18</v>
      </c>
      <c r="D21" s="3">
        <v>0.6</v>
      </c>
      <c r="E21" s="3">
        <v>0.62</v>
      </c>
      <c r="F21" s="15">
        <v>0.64</v>
      </c>
      <c r="G21" s="3">
        <v>0.66</v>
      </c>
      <c r="H21" s="3">
        <v>0.68</v>
      </c>
      <c r="I21" s="3">
        <v>0.7</v>
      </c>
      <c r="J21" s="3">
        <v>0.72</v>
      </c>
      <c r="K21" s="3">
        <v>0.74</v>
      </c>
    </row>
    <row r="22" spans="1:11" ht="39.6" customHeight="1" thickBot="1">
      <c r="A22" s="8">
        <v>2</v>
      </c>
      <c r="B22" s="3" t="s">
        <v>24</v>
      </c>
      <c r="C22" s="3" t="s">
        <v>25</v>
      </c>
      <c r="D22" s="16">
        <f>D15/12/D7*1000</f>
        <v>3848.484848484848</v>
      </c>
      <c r="E22" s="16">
        <f t="shared" ref="E22:K22" si="4">E15/12/E7*1000</f>
        <v>4349.9999999999991</v>
      </c>
      <c r="F22" s="16">
        <f t="shared" si="4"/>
        <v>4056.0606060606056</v>
      </c>
      <c r="G22" s="16">
        <f t="shared" si="4"/>
        <v>4193.9393939393931</v>
      </c>
      <c r="H22" s="16">
        <f t="shared" si="4"/>
        <v>4362.1212121212111</v>
      </c>
      <c r="I22" s="16">
        <f t="shared" si="4"/>
        <v>4856.0606060606042</v>
      </c>
      <c r="J22" s="16">
        <f t="shared" si="4"/>
        <v>5160.6060606060601</v>
      </c>
      <c r="K22" s="16">
        <f t="shared" si="4"/>
        <v>5162.121212121212</v>
      </c>
    </row>
    <row r="23" spans="1:11">
      <c r="A23" s="39">
        <v>3</v>
      </c>
      <c r="B23" s="41" t="s">
        <v>26</v>
      </c>
      <c r="C23" s="41" t="s">
        <v>10</v>
      </c>
      <c r="D23" s="41"/>
      <c r="E23" s="41"/>
      <c r="F23" s="49"/>
      <c r="G23" s="41"/>
      <c r="H23" s="10"/>
      <c r="I23" s="10"/>
      <c r="J23" s="10"/>
      <c r="K23" s="41"/>
    </row>
    <row r="24" spans="1:11" ht="116.45" customHeight="1" thickBot="1">
      <c r="A24" s="40"/>
      <c r="B24" s="42"/>
      <c r="C24" s="42"/>
      <c r="D24" s="42"/>
      <c r="E24" s="42"/>
      <c r="F24" s="50"/>
      <c r="G24" s="42"/>
      <c r="H24" s="11"/>
      <c r="I24" s="11"/>
      <c r="J24" s="11"/>
      <c r="K24" s="42"/>
    </row>
    <row r="25" spans="1:11" ht="15.75" thickBot="1">
      <c r="A25" s="9" t="s">
        <v>27</v>
      </c>
      <c r="B25" s="51" t="s">
        <v>28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11" ht="78" customHeight="1" thickBot="1">
      <c r="A26" s="8">
        <v>1</v>
      </c>
      <c r="B26" s="3" t="s">
        <v>29</v>
      </c>
      <c r="C26" s="3" t="s">
        <v>30</v>
      </c>
      <c r="D26" s="3"/>
      <c r="E26" s="3"/>
      <c r="F26" s="15"/>
      <c r="G26" s="3"/>
      <c r="H26" s="3"/>
      <c r="I26" s="3"/>
      <c r="J26" s="3"/>
      <c r="K26" s="3"/>
    </row>
    <row r="27" spans="1:11" ht="105.75" thickBot="1">
      <c r="A27" s="8"/>
      <c r="B27" s="3" t="s">
        <v>31</v>
      </c>
      <c r="C27" s="5" t="s">
        <v>32</v>
      </c>
      <c r="D27" s="3"/>
      <c r="E27" s="3"/>
      <c r="F27" s="15"/>
      <c r="G27" s="3"/>
      <c r="H27" s="3"/>
      <c r="I27" s="3"/>
      <c r="J27" s="3"/>
      <c r="K27" s="3"/>
    </row>
    <row r="28" spans="1:11" ht="51.75" thickBot="1">
      <c r="A28" s="8"/>
      <c r="B28" s="5" t="s">
        <v>33</v>
      </c>
      <c r="C28" s="3" t="s">
        <v>34</v>
      </c>
      <c r="D28" s="3"/>
      <c r="E28" s="3"/>
      <c r="F28" s="15"/>
      <c r="G28" s="3"/>
      <c r="H28" s="3"/>
      <c r="I28" s="3"/>
      <c r="J28" s="3"/>
      <c r="K28" s="3"/>
    </row>
    <row r="29" spans="1:11" ht="105.6" customHeight="1" thickBot="1">
      <c r="A29" s="8">
        <v>2</v>
      </c>
      <c r="B29" s="3" t="s">
        <v>35</v>
      </c>
      <c r="C29" s="3" t="s">
        <v>30</v>
      </c>
      <c r="D29" s="3">
        <v>7.9</v>
      </c>
      <c r="E29" s="3">
        <v>61.2</v>
      </c>
      <c r="F29" s="15">
        <v>61.5</v>
      </c>
      <c r="G29" s="3">
        <v>66.8</v>
      </c>
      <c r="H29" s="3">
        <v>67.900000000000006</v>
      </c>
      <c r="I29" s="3">
        <v>69.099999999999994</v>
      </c>
      <c r="J29" s="3">
        <v>71.5</v>
      </c>
      <c r="K29" s="3">
        <v>111</v>
      </c>
    </row>
    <row r="30" spans="1:11" ht="90" thickBot="1">
      <c r="A30" s="8"/>
      <c r="B30" s="5" t="s">
        <v>36</v>
      </c>
      <c r="C30" s="3" t="s">
        <v>37</v>
      </c>
      <c r="D30" s="3">
        <v>168</v>
      </c>
      <c r="E30" s="17">
        <f>E29/D29*100</f>
        <v>774.68354430379748</v>
      </c>
      <c r="F30" s="17">
        <f t="shared" ref="F30:K30" si="5">F29/E29*100</f>
        <v>100.49019607843137</v>
      </c>
      <c r="G30" s="17">
        <f t="shared" si="5"/>
        <v>108.6178861788618</v>
      </c>
      <c r="H30" s="17">
        <f t="shared" si="5"/>
        <v>101.64670658682635</v>
      </c>
      <c r="I30" s="17">
        <f t="shared" si="5"/>
        <v>101.76730486008836</v>
      </c>
      <c r="J30" s="17">
        <f t="shared" si="5"/>
        <v>103.47322720694648</v>
      </c>
      <c r="K30" s="17">
        <f t="shared" si="5"/>
        <v>155.24475524475525</v>
      </c>
    </row>
    <row r="31" spans="1:11" ht="51.75" thickBot="1">
      <c r="A31" s="8"/>
      <c r="B31" s="3" t="s">
        <v>38</v>
      </c>
      <c r="C31" s="3" t="s">
        <v>34</v>
      </c>
      <c r="D31" s="3">
        <v>168</v>
      </c>
      <c r="E31" s="3">
        <v>38</v>
      </c>
      <c r="F31" s="15">
        <v>176</v>
      </c>
      <c r="G31" s="3">
        <v>108.7</v>
      </c>
      <c r="H31" s="3">
        <v>101.6</v>
      </c>
      <c r="I31" s="3">
        <v>101.8</v>
      </c>
      <c r="J31" s="3">
        <v>103.5</v>
      </c>
      <c r="K31" s="3">
        <v>105.4</v>
      </c>
    </row>
    <row r="32" spans="1:11" ht="169.5" customHeight="1" thickBot="1">
      <c r="A32" s="8">
        <v>3</v>
      </c>
      <c r="B32" s="3" t="s">
        <v>39</v>
      </c>
      <c r="C32" s="3" t="s">
        <v>30</v>
      </c>
      <c r="D32" s="3"/>
      <c r="E32" s="3"/>
      <c r="F32" s="15"/>
      <c r="G32" s="3"/>
      <c r="H32" s="3"/>
      <c r="I32" s="3"/>
      <c r="J32" s="3"/>
      <c r="K32" s="3"/>
    </row>
    <row r="33" spans="1:11" ht="90" thickBot="1">
      <c r="A33" s="8"/>
      <c r="B33" s="3" t="s">
        <v>40</v>
      </c>
      <c r="C33" s="3" t="s">
        <v>37</v>
      </c>
      <c r="D33" s="3"/>
      <c r="E33" s="3"/>
      <c r="F33" s="15"/>
      <c r="G33" s="3"/>
      <c r="H33" s="3"/>
      <c r="I33" s="3"/>
      <c r="J33" s="3"/>
      <c r="K33" s="3"/>
    </row>
    <row r="34" spans="1:11" ht="51.75" thickBot="1">
      <c r="A34" s="8"/>
      <c r="B34" s="3" t="s">
        <v>38</v>
      </c>
      <c r="C34" s="3" t="s">
        <v>34</v>
      </c>
      <c r="D34" s="3"/>
      <c r="E34" s="3"/>
      <c r="F34" s="15"/>
      <c r="G34" s="3"/>
      <c r="H34" s="3"/>
      <c r="I34" s="3"/>
      <c r="J34" s="3"/>
      <c r="K34" s="3"/>
    </row>
    <row r="35" spans="1:11" ht="130.9" customHeight="1" thickBot="1">
      <c r="A35" s="8">
        <v>4</v>
      </c>
      <c r="B35" s="3" t="s">
        <v>41</v>
      </c>
      <c r="C35" s="3" t="s">
        <v>30</v>
      </c>
      <c r="D35" s="3"/>
      <c r="E35" s="3"/>
      <c r="F35" s="15"/>
      <c r="G35" s="3"/>
      <c r="H35" s="3"/>
      <c r="I35" s="3"/>
      <c r="J35" s="3"/>
      <c r="K35" s="3"/>
    </row>
    <row r="36" spans="1:11" ht="90" thickBot="1">
      <c r="A36" s="8"/>
      <c r="B36" s="3" t="s">
        <v>40</v>
      </c>
      <c r="C36" s="3" t="s">
        <v>37</v>
      </c>
      <c r="D36" s="3"/>
      <c r="E36" s="3"/>
      <c r="F36" s="15"/>
      <c r="G36" s="3"/>
      <c r="H36" s="3"/>
      <c r="I36" s="3"/>
      <c r="J36" s="3"/>
      <c r="K36" s="3"/>
    </row>
    <row r="37" spans="1:11" ht="51.75" thickBot="1">
      <c r="A37" s="8"/>
      <c r="B37" s="3" t="s">
        <v>38</v>
      </c>
      <c r="C37" s="3" t="s">
        <v>34</v>
      </c>
      <c r="D37" s="3"/>
      <c r="E37" s="3"/>
      <c r="F37" s="15"/>
      <c r="G37" s="3"/>
      <c r="H37" s="3"/>
      <c r="I37" s="3"/>
      <c r="J37" s="3"/>
      <c r="K37" s="3"/>
    </row>
    <row r="38" spans="1:11" ht="15.75" thickBot="1">
      <c r="A38" s="9" t="s">
        <v>42</v>
      </c>
      <c r="B38" s="51" t="s">
        <v>43</v>
      </c>
      <c r="C38" s="52"/>
      <c r="D38" s="52"/>
      <c r="E38" s="52"/>
      <c r="F38" s="52"/>
      <c r="G38" s="52"/>
      <c r="H38" s="52"/>
      <c r="I38" s="52"/>
      <c r="J38" s="52"/>
      <c r="K38" s="52"/>
    </row>
    <row r="39" spans="1:11" ht="80.25" customHeight="1" thickBot="1">
      <c r="A39" s="8">
        <v>1</v>
      </c>
      <c r="B39" s="3" t="s">
        <v>44</v>
      </c>
      <c r="C39" s="3" t="s">
        <v>30</v>
      </c>
      <c r="D39" s="3">
        <v>75.3</v>
      </c>
      <c r="E39" s="3">
        <v>63.5</v>
      </c>
      <c r="F39" s="15">
        <v>88.4</v>
      </c>
      <c r="G39" s="3">
        <v>146.69999999999999</v>
      </c>
      <c r="H39" s="3">
        <v>158.19</v>
      </c>
      <c r="I39" s="3">
        <v>170.63</v>
      </c>
      <c r="J39" s="3">
        <v>184.06</v>
      </c>
      <c r="K39" s="3">
        <v>104</v>
      </c>
    </row>
    <row r="40" spans="1:11" ht="90" thickBot="1">
      <c r="A40" s="9"/>
      <c r="B40" s="3" t="s">
        <v>40</v>
      </c>
      <c r="C40" s="3" t="s">
        <v>37</v>
      </c>
      <c r="D40" s="3">
        <v>96.2</v>
      </c>
      <c r="E40" s="3">
        <f>E39/D39*100</f>
        <v>84.32934926958832</v>
      </c>
      <c r="F40" s="3">
        <f t="shared" ref="F40:K40" si="6">F39/E39*100</f>
        <v>139.21259842519686</v>
      </c>
      <c r="G40" s="3">
        <f t="shared" si="6"/>
        <v>165.95022624434387</v>
      </c>
      <c r="H40" s="3">
        <f t="shared" si="6"/>
        <v>107.83231083844582</v>
      </c>
      <c r="I40" s="3">
        <f t="shared" si="6"/>
        <v>107.86396105948543</v>
      </c>
      <c r="J40" s="3">
        <f t="shared" si="6"/>
        <v>107.87083162398173</v>
      </c>
      <c r="K40" s="3">
        <f t="shared" si="6"/>
        <v>56.503314136694563</v>
      </c>
    </row>
    <row r="41" spans="1:11" ht="51.75" thickBot="1">
      <c r="A41" s="9"/>
      <c r="B41" s="3" t="s">
        <v>38</v>
      </c>
      <c r="C41" s="3" t="s">
        <v>34</v>
      </c>
      <c r="D41" s="3">
        <v>111.2</v>
      </c>
      <c r="E41" s="3">
        <v>117</v>
      </c>
      <c r="F41" s="15">
        <v>105.5</v>
      </c>
      <c r="G41" s="3">
        <v>104.4</v>
      </c>
      <c r="H41" s="3">
        <v>103.9</v>
      </c>
      <c r="I41" s="3">
        <v>104</v>
      </c>
      <c r="J41" s="3">
        <v>104</v>
      </c>
      <c r="K41" s="3">
        <v>104</v>
      </c>
    </row>
    <row r="42" spans="1:11" ht="15.75" thickBot="1">
      <c r="A42" s="9" t="s">
        <v>45</v>
      </c>
      <c r="B42" s="51" t="s">
        <v>46</v>
      </c>
      <c r="C42" s="52"/>
      <c r="D42" s="52"/>
      <c r="E42" s="52"/>
      <c r="F42" s="52"/>
      <c r="G42" s="52"/>
      <c r="H42" s="52"/>
      <c r="I42" s="52"/>
      <c r="J42" s="52"/>
      <c r="K42" s="52"/>
    </row>
    <row r="43" spans="1:11" ht="53.45" customHeight="1" thickBot="1">
      <c r="A43" s="8">
        <v>1</v>
      </c>
      <c r="B43" s="3" t="s">
        <v>47</v>
      </c>
      <c r="C43" s="3" t="s">
        <v>30</v>
      </c>
      <c r="D43" s="3">
        <v>27.1</v>
      </c>
      <c r="E43" s="3">
        <v>31.6</v>
      </c>
      <c r="F43" s="19">
        <v>34</v>
      </c>
      <c r="G43" s="3">
        <v>35.4</v>
      </c>
      <c r="H43" s="3">
        <v>36.86</v>
      </c>
      <c r="I43" s="3">
        <v>38.26</v>
      </c>
      <c r="J43" s="3">
        <v>39.71</v>
      </c>
      <c r="K43" s="3">
        <v>50</v>
      </c>
    </row>
    <row r="44" spans="1:11" ht="90" thickBot="1">
      <c r="A44" s="9"/>
      <c r="B44" s="3" t="s">
        <v>48</v>
      </c>
      <c r="C44" s="3" t="s">
        <v>49</v>
      </c>
      <c r="D44" s="3">
        <v>107.4</v>
      </c>
      <c r="E44" s="17">
        <f t="shared" ref="E44:J44" si="7">E43/D43*100</f>
        <v>116.60516605166052</v>
      </c>
      <c r="F44" s="17">
        <f t="shared" si="7"/>
        <v>107.59493670886076</v>
      </c>
      <c r="G44" s="17">
        <f t="shared" si="7"/>
        <v>104.11764705882351</v>
      </c>
      <c r="H44" s="17">
        <f t="shared" si="7"/>
        <v>104.12429378531074</v>
      </c>
      <c r="I44" s="17">
        <f t="shared" si="7"/>
        <v>103.79815518176885</v>
      </c>
      <c r="J44" s="17">
        <f t="shared" si="7"/>
        <v>103.78985886042867</v>
      </c>
      <c r="K44" s="17">
        <f>K43/J43*100</f>
        <v>125.91286829513977</v>
      </c>
    </row>
    <row r="45" spans="1:11" ht="51.75" thickBot="1">
      <c r="A45" s="9"/>
      <c r="B45" s="3" t="s">
        <v>38</v>
      </c>
      <c r="C45" s="3" t="s">
        <v>34</v>
      </c>
      <c r="D45" s="3">
        <v>107.4</v>
      </c>
      <c r="E45" s="3">
        <v>116.6</v>
      </c>
      <c r="F45" s="15">
        <v>115.5</v>
      </c>
      <c r="G45" s="3">
        <v>111.2</v>
      </c>
      <c r="H45" s="3">
        <v>109.9</v>
      </c>
      <c r="I45" s="3">
        <v>108.1</v>
      </c>
      <c r="J45" s="3">
        <v>101.7</v>
      </c>
      <c r="K45" s="3">
        <v>102</v>
      </c>
    </row>
    <row r="46" spans="1:11" ht="54" customHeight="1" thickBot="1">
      <c r="A46" s="8">
        <v>2</v>
      </c>
      <c r="B46" s="3" t="s">
        <v>50</v>
      </c>
      <c r="C46" s="3" t="s">
        <v>30</v>
      </c>
      <c r="D46" s="3"/>
      <c r="E46" s="3"/>
      <c r="F46" s="15"/>
      <c r="G46" s="3"/>
      <c r="H46" s="3"/>
      <c r="I46" s="3"/>
      <c r="J46" s="3"/>
      <c r="K46" s="3"/>
    </row>
    <row r="47" spans="1:11" ht="90" thickBot="1">
      <c r="A47" s="9"/>
      <c r="B47" s="3" t="s">
        <v>51</v>
      </c>
      <c r="C47" s="3" t="s">
        <v>37</v>
      </c>
      <c r="D47" s="3"/>
      <c r="E47" s="3"/>
      <c r="F47" s="15"/>
      <c r="G47" s="3"/>
      <c r="H47" s="3"/>
      <c r="I47" s="3"/>
      <c r="J47" s="3"/>
      <c r="K47" s="3"/>
    </row>
    <row r="48" spans="1:11" ht="51.75" thickBot="1">
      <c r="A48" s="9"/>
      <c r="B48" s="3" t="s">
        <v>38</v>
      </c>
      <c r="C48" s="3" t="s">
        <v>34</v>
      </c>
      <c r="D48" s="3"/>
      <c r="E48" s="3"/>
      <c r="F48" s="15"/>
      <c r="G48" s="3"/>
      <c r="H48" s="3"/>
      <c r="I48" s="3"/>
      <c r="J48" s="3"/>
      <c r="K48" s="3"/>
    </row>
    <row r="49" spans="1:11" ht="54.6" customHeight="1" thickBot="1">
      <c r="A49" s="8">
        <v>3</v>
      </c>
      <c r="B49" s="3" t="s">
        <v>52</v>
      </c>
      <c r="C49" s="3" t="s">
        <v>30</v>
      </c>
      <c r="D49" s="20">
        <v>6.7191000000000001</v>
      </c>
      <c r="E49" s="20">
        <v>6.86</v>
      </c>
      <c r="F49" s="21">
        <v>6.68</v>
      </c>
      <c r="G49" s="20">
        <v>7.22</v>
      </c>
      <c r="H49" s="20">
        <v>7.81</v>
      </c>
      <c r="I49" s="20">
        <v>8.4499999999999993</v>
      </c>
      <c r="J49" s="20">
        <v>9.14</v>
      </c>
      <c r="K49" s="20">
        <v>9.59</v>
      </c>
    </row>
    <row r="50" spans="1:11" ht="90" thickBot="1">
      <c r="A50" s="9"/>
      <c r="B50" s="3" t="s">
        <v>53</v>
      </c>
      <c r="C50" s="3" t="s">
        <v>49</v>
      </c>
      <c r="D50" s="3">
        <v>100.1</v>
      </c>
      <c r="E50" s="17">
        <f t="shared" ref="E50:K50" si="8">E49/D49*100</f>
        <v>102.0970070396333</v>
      </c>
      <c r="F50" s="17">
        <f t="shared" si="8"/>
        <v>97.376093294460631</v>
      </c>
      <c r="G50" s="17">
        <f t="shared" si="8"/>
        <v>108.08383233532935</v>
      </c>
      <c r="H50" s="17">
        <f t="shared" si="8"/>
        <v>108.17174515235457</v>
      </c>
      <c r="I50" s="17">
        <f t="shared" si="8"/>
        <v>108.19462227912933</v>
      </c>
      <c r="J50" s="17">
        <f t="shared" si="8"/>
        <v>108.1656804733728</v>
      </c>
      <c r="K50" s="17">
        <f t="shared" si="8"/>
        <v>104.9234135667396</v>
      </c>
    </row>
    <row r="51" spans="1:11" ht="51.75" thickBot="1">
      <c r="A51" s="9"/>
      <c r="B51" s="3" t="s">
        <v>38</v>
      </c>
      <c r="C51" s="3" t="s">
        <v>34</v>
      </c>
      <c r="D51" s="3">
        <v>106.6</v>
      </c>
      <c r="E51" s="3">
        <v>111.3</v>
      </c>
      <c r="F51" s="15">
        <v>107.9</v>
      </c>
      <c r="G51" s="3">
        <v>106.2</v>
      </c>
      <c r="H51" s="3">
        <v>104.9</v>
      </c>
      <c r="I51" s="3">
        <v>104.9</v>
      </c>
      <c r="J51" s="3">
        <v>104.9</v>
      </c>
      <c r="K51" s="3">
        <v>104.9</v>
      </c>
    </row>
    <row r="52" spans="1:11" ht="15.75" thickBot="1">
      <c r="A52" s="9" t="s">
        <v>54</v>
      </c>
      <c r="B52" s="51" t="s">
        <v>55</v>
      </c>
      <c r="C52" s="52"/>
      <c r="D52" s="52"/>
      <c r="E52" s="52"/>
      <c r="F52" s="52"/>
      <c r="G52" s="52"/>
      <c r="H52" s="52"/>
      <c r="I52" s="52"/>
      <c r="J52" s="52"/>
      <c r="K52" s="52"/>
    </row>
    <row r="53" spans="1:11" ht="68.45" customHeight="1" thickBot="1">
      <c r="A53" s="8">
        <v>1</v>
      </c>
      <c r="B53" s="3" t="s">
        <v>56</v>
      </c>
      <c r="C53" s="3" t="s">
        <v>30</v>
      </c>
      <c r="D53" s="3">
        <v>6.6</v>
      </c>
      <c r="E53" s="3">
        <v>18.7</v>
      </c>
      <c r="F53" s="15">
        <v>16.600000000000001</v>
      </c>
      <c r="G53" s="3">
        <v>48.3</v>
      </c>
      <c r="H53" s="17">
        <v>42</v>
      </c>
      <c r="I53" s="17">
        <v>42</v>
      </c>
      <c r="J53" s="17">
        <v>42</v>
      </c>
      <c r="K53" s="17">
        <v>42</v>
      </c>
    </row>
    <row r="54" spans="1:11" ht="90" thickBot="1">
      <c r="A54" s="9"/>
      <c r="B54" s="3" t="s">
        <v>57</v>
      </c>
      <c r="C54" s="3" t="s">
        <v>37</v>
      </c>
      <c r="D54" s="3"/>
      <c r="E54" s="3"/>
      <c r="F54" s="15"/>
      <c r="G54" s="3"/>
      <c r="H54" s="3"/>
      <c r="I54" s="3"/>
      <c r="J54" s="3"/>
      <c r="K54" s="3"/>
    </row>
    <row r="55" spans="1:11" ht="51.75" thickBot="1">
      <c r="A55" s="9"/>
      <c r="B55" s="3" t="s">
        <v>38</v>
      </c>
      <c r="C55" s="3" t="s">
        <v>34</v>
      </c>
      <c r="D55" s="3"/>
      <c r="E55" s="3"/>
      <c r="F55" s="15"/>
      <c r="G55" s="3"/>
      <c r="H55" s="3"/>
      <c r="I55" s="3"/>
      <c r="J55" s="3"/>
      <c r="K55" s="3"/>
    </row>
    <row r="56" spans="1:11">
      <c r="A56" s="39" t="s">
        <v>97</v>
      </c>
      <c r="B56" s="4" t="s">
        <v>58</v>
      </c>
      <c r="C56" s="41" t="s">
        <v>30</v>
      </c>
      <c r="D56" s="41">
        <v>0</v>
      </c>
      <c r="E56" s="41">
        <v>0</v>
      </c>
      <c r="F56" s="41">
        <v>0</v>
      </c>
      <c r="G56" s="45">
        <v>0</v>
      </c>
      <c r="H56" s="10">
        <v>0</v>
      </c>
      <c r="I56" s="10">
        <v>0</v>
      </c>
      <c r="J56" s="10">
        <v>0</v>
      </c>
      <c r="K56" s="41">
        <v>0</v>
      </c>
    </row>
    <row r="57" spans="1:11" ht="48.75" customHeight="1" thickBot="1">
      <c r="A57" s="40"/>
      <c r="B57" s="3" t="s">
        <v>59</v>
      </c>
      <c r="C57" s="42"/>
      <c r="D57" s="42"/>
      <c r="E57" s="42"/>
      <c r="F57" s="42"/>
      <c r="G57" s="46"/>
      <c r="H57" s="11"/>
      <c r="I57" s="11"/>
      <c r="J57" s="11"/>
      <c r="K57" s="42"/>
    </row>
    <row r="58" spans="1:11" ht="48" customHeight="1">
      <c r="A58" s="39">
        <v>2</v>
      </c>
      <c r="B58" s="41" t="s">
        <v>60</v>
      </c>
      <c r="C58" s="41" t="s">
        <v>30</v>
      </c>
      <c r="D58" s="41"/>
      <c r="E58" s="41"/>
      <c r="F58" s="41"/>
      <c r="G58" s="45"/>
      <c r="H58" s="10"/>
      <c r="I58" s="10"/>
      <c r="J58" s="10"/>
      <c r="K58" s="41"/>
    </row>
    <row r="59" spans="1:11" ht="22.5" customHeight="1" thickBot="1">
      <c r="A59" s="40"/>
      <c r="B59" s="42"/>
      <c r="C59" s="42"/>
      <c r="D59" s="42"/>
      <c r="E59" s="42"/>
      <c r="F59" s="42"/>
      <c r="G59" s="46"/>
      <c r="H59" s="11"/>
      <c r="I59" s="11"/>
      <c r="J59" s="11"/>
      <c r="K59" s="42"/>
    </row>
    <row r="60" spans="1:11" ht="90" thickBot="1">
      <c r="A60" s="9"/>
      <c r="B60" s="3" t="s">
        <v>40</v>
      </c>
      <c r="C60" s="3" t="s">
        <v>37</v>
      </c>
      <c r="D60" s="3"/>
      <c r="E60" s="3"/>
      <c r="F60" s="15"/>
      <c r="G60" s="3"/>
      <c r="H60" s="3"/>
      <c r="I60" s="3"/>
      <c r="J60" s="3"/>
      <c r="K60" s="3"/>
    </row>
    <row r="61" spans="1:11" ht="51.75" thickBot="1">
      <c r="A61" s="9"/>
      <c r="B61" s="3" t="s">
        <v>38</v>
      </c>
      <c r="C61" s="3" t="s">
        <v>34</v>
      </c>
      <c r="D61" s="3"/>
      <c r="E61" s="3"/>
      <c r="F61" s="15"/>
      <c r="G61" s="3"/>
      <c r="H61" s="3"/>
      <c r="I61" s="3"/>
      <c r="J61" s="3"/>
      <c r="K61" s="3"/>
    </row>
    <row r="62" spans="1:11">
      <c r="A62" s="39">
        <v>3</v>
      </c>
      <c r="B62" s="41" t="s">
        <v>61</v>
      </c>
      <c r="C62" s="41" t="s">
        <v>62</v>
      </c>
      <c r="D62" s="41">
        <v>1.33</v>
      </c>
      <c r="E62" s="41">
        <v>1.33</v>
      </c>
      <c r="F62" s="41">
        <v>1.33</v>
      </c>
      <c r="G62" s="41">
        <v>1.33</v>
      </c>
      <c r="H62" s="41">
        <v>1.33</v>
      </c>
      <c r="I62" s="41">
        <v>1.33</v>
      </c>
      <c r="J62" s="41">
        <v>1.33</v>
      </c>
      <c r="K62" s="41">
        <v>1.33</v>
      </c>
    </row>
    <row r="63" spans="1:11" ht="55.9" customHeight="1" thickBot="1">
      <c r="A63" s="40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 ht="64.5" thickBot="1">
      <c r="A64" s="8">
        <v>4</v>
      </c>
      <c r="B64" s="3" t="s">
        <v>63</v>
      </c>
      <c r="C64" s="3" t="s">
        <v>64</v>
      </c>
      <c r="D64" s="3">
        <v>18</v>
      </c>
      <c r="E64" s="3">
        <v>18</v>
      </c>
      <c r="F64" s="3">
        <v>18</v>
      </c>
      <c r="G64" s="3">
        <v>18</v>
      </c>
      <c r="H64" s="3">
        <v>18</v>
      </c>
      <c r="I64" s="3">
        <v>18</v>
      </c>
      <c r="J64" s="3">
        <v>18</v>
      </c>
      <c r="K64" s="3">
        <v>18</v>
      </c>
    </row>
    <row r="65" spans="1:13" ht="15.75" thickBot="1">
      <c r="A65" s="9" t="s">
        <v>65</v>
      </c>
      <c r="B65" s="51" t="s">
        <v>66</v>
      </c>
      <c r="C65" s="52"/>
      <c r="D65" s="52"/>
      <c r="E65" s="52"/>
      <c r="F65" s="52"/>
      <c r="G65" s="52"/>
      <c r="H65" s="52"/>
      <c r="I65" s="52"/>
      <c r="J65" s="52"/>
      <c r="K65" s="52"/>
    </row>
    <row r="66" spans="1:13" ht="51.75" thickBot="1">
      <c r="A66" s="8">
        <v>1</v>
      </c>
      <c r="B66" s="3" t="s">
        <v>67</v>
      </c>
      <c r="C66" s="3" t="s">
        <v>30</v>
      </c>
      <c r="D66" s="3"/>
      <c r="E66" s="3"/>
      <c r="F66" s="15"/>
      <c r="G66" s="3"/>
      <c r="H66" s="3"/>
      <c r="I66" s="3"/>
      <c r="J66" s="3"/>
      <c r="K66" s="3"/>
    </row>
    <row r="67" spans="1:13" ht="90" thickBot="1">
      <c r="A67" s="8">
        <v>2</v>
      </c>
      <c r="B67" s="3" t="s">
        <v>68</v>
      </c>
      <c r="C67" s="3" t="s">
        <v>69</v>
      </c>
      <c r="D67" s="3"/>
      <c r="E67" s="3"/>
      <c r="F67" s="15"/>
      <c r="G67" s="3"/>
      <c r="H67" s="3"/>
      <c r="I67" s="3"/>
      <c r="J67" s="3"/>
      <c r="K67" s="3"/>
    </row>
    <row r="68" spans="1:13">
      <c r="A68" s="39">
        <v>3</v>
      </c>
      <c r="B68" s="41" t="s">
        <v>70</v>
      </c>
      <c r="C68" s="41" t="s">
        <v>71</v>
      </c>
      <c r="D68" s="41"/>
      <c r="E68" s="41"/>
      <c r="F68" s="49"/>
      <c r="G68" s="41"/>
      <c r="H68" s="10"/>
      <c r="I68" s="10"/>
      <c r="J68" s="10"/>
      <c r="K68" s="41"/>
    </row>
    <row r="69" spans="1:13" ht="54" customHeight="1" thickBot="1">
      <c r="A69" s="40"/>
      <c r="B69" s="42"/>
      <c r="C69" s="42"/>
      <c r="D69" s="42"/>
      <c r="E69" s="42"/>
      <c r="F69" s="50"/>
      <c r="G69" s="42"/>
      <c r="H69" s="11"/>
      <c r="I69" s="11"/>
      <c r="J69" s="11"/>
      <c r="K69" s="42"/>
    </row>
    <row r="70" spans="1:13" ht="26.25" thickBot="1">
      <c r="A70" s="9" t="s">
        <v>72</v>
      </c>
      <c r="B70" s="51" t="s">
        <v>73</v>
      </c>
      <c r="C70" s="52"/>
      <c r="D70" s="53"/>
      <c r="E70" s="53"/>
      <c r="F70" s="53"/>
      <c r="G70" s="53"/>
      <c r="H70" s="53"/>
      <c r="I70" s="53"/>
      <c r="J70" s="53"/>
      <c r="K70" s="53"/>
    </row>
    <row r="71" spans="1:13" ht="51.75" thickBot="1">
      <c r="A71" s="8">
        <v>1</v>
      </c>
      <c r="B71" s="3" t="s">
        <v>74</v>
      </c>
      <c r="C71" s="13" t="s">
        <v>75</v>
      </c>
      <c r="D71" s="23">
        <f>D72+D73</f>
        <v>32939.199999999997</v>
      </c>
      <c r="E71" s="23">
        <f t="shared" ref="E71:K71" si="9">E72+E73</f>
        <v>27981.29</v>
      </c>
      <c r="F71" s="23">
        <f t="shared" si="9"/>
        <v>29521.71</v>
      </c>
      <c r="G71" s="23">
        <f t="shared" si="9"/>
        <v>30037.75</v>
      </c>
      <c r="H71" s="23">
        <f t="shared" si="9"/>
        <v>17307.169999999998</v>
      </c>
      <c r="I71" s="23">
        <f t="shared" si="9"/>
        <v>16747.310000000001</v>
      </c>
      <c r="J71" s="23">
        <f t="shared" si="9"/>
        <v>16976.12</v>
      </c>
      <c r="K71" s="23">
        <f t="shared" si="9"/>
        <v>17315.642399999997</v>
      </c>
    </row>
    <row r="72" spans="1:13" ht="51.75" thickBot="1">
      <c r="A72" s="8" t="s">
        <v>97</v>
      </c>
      <c r="B72" s="3" t="s">
        <v>76</v>
      </c>
      <c r="C72" s="3" t="s">
        <v>75</v>
      </c>
      <c r="D72" s="24">
        <v>15482.81</v>
      </c>
      <c r="E72" s="25">
        <v>12639.16</v>
      </c>
      <c r="F72" s="25">
        <v>14058.55</v>
      </c>
      <c r="G72" s="24">
        <v>12457.49</v>
      </c>
      <c r="H72" s="24">
        <v>11735.07</v>
      </c>
      <c r="I72" s="24">
        <v>12019.7</v>
      </c>
      <c r="J72" s="24">
        <v>12281.88</v>
      </c>
      <c r="K72" s="24">
        <f>J72*102%</f>
        <v>12527.517599999999</v>
      </c>
    </row>
    <row r="73" spans="1:13" ht="51.75" thickBot="1">
      <c r="A73" s="8" t="s">
        <v>98</v>
      </c>
      <c r="B73" s="6" t="s">
        <v>77</v>
      </c>
      <c r="C73" s="3" t="s">
        <v>75</v>
      </c>
      <c r="D73" s="24">
        <v>17456.39</v>
      </c>
      <c r="E73" s="23">
        <v>15342.13</v>
      </c>
      <c r="F73" s="23">
        <v>15463.16</v>
      </c>
      <c r="G73" s="24">
        <v>17580.259999999998</v>
      </c>
      <c r="H73" s="24">
        <v>5572.1</v>
      </c>
      <c r="I73" s="24">
        <v>4727.6099999999997</v>
      </c>
      <c r="J73" s="24">
        <v>4694.24</v>
      </c>
      <c r="K73" s="24">
        <f>J73*102%</f>
        <v>4788.1247999999996</v>
      </c>
    </row>
    <row r="74" spans="1:13" ht="42" customHeight="1" thickBot="1">
      <c r="A74" s="28">
        <v>2</v>
      </c>
      <c r="B74" s="29" t="s">
        <v>78</v>
      </c>
      <c r="C74" s="30" t="s">
        <v>75</v>
      </c>
      <c r="D74" s="31">
        <f>D75+D76+D77+D78+D79+D80+D81+D82+D83+D84</f>
        <v>26941.469999999998</v>
      </c>
      <c r="E74" s="31">
        <v>33725.379999999997</v>
      </c>
      <c r="F74" s="31">
        <f t="shared" ref="F74:K74" si="10">SUM(F75:F83)</f>
        <v>30587.41</v>
      </c>
      <c r="G74" s="31">
        <f t="shared" si="10"/>
        <v>31236.48</v>
      </c>
      <c r="H74" s="31">
        <f t="shared" si="10"/>
        <v>17347.169999999998</v>
      </c>
      <c r="I74" s="31">
        <f t="shared" si="10"/>
        <v>17949.27</v>
      </c>
      <c r="J74" s="31">
        <f t="shared" si="10"/>
        <v>18204.300000000003</v>
      </c>
      <c r="K74" s="31">
        <f t="shared" si="10"/>
        <v>18568.385999999999</v>
      </c>
      <c r="M74" s="22"/>
    </row>
    <row r="75" spans="1:13" ht="30" customHeight="1" thickBot="1">
      <c r="A75" s="8" t="s">
        <v>103</v>
      </c>
      <c r="B75" s="7" t="s">
        <v>79</v>
      </c>
      <c r="C75" s="3" t="s">
        <v>75</v>
      </c>
      <c r="D75" s="26">
        <v>4665.24</v>
      </c>
      <c r="E75" s="27">
        <v>4707.54</v>
      </c>
      <c r="F75" s="27">
        <v>6608.52</v>
      </c>
      <c r="G75" s="26">
        <v>6118.56</v>
      </c>
      <c r="H75" s="26">
        <v>6247</v>
      </c>
      <c r="I75" s="26">
        <v>6489.27</v>
      </c>
      <c r="J75" s="26">
        <v>6692.56</v>
      </c>
      <c r="K75" s="26">
        <f>J75*1.02</f>
        <v>6826.4112000000005</v>
      </c>
    </row>
    <row r="76" spans="1:13" ht="39" customHeight="1" thickBot="1">
      <c r="A76" s="8" t="s">
        <v>104</v>
      </c>
      <c r="B76" s="7" t="s">
        <v>80</v>
      </c>
      <c r="C76" s="3" t="s">
        <v>75</v>
      </c>
      <c r="D76" s="26">
        <v>98.91</v>
      </c>
      <c r="E76" s="27">
        <v>102.24</v>
      </c>
      <c r="F76" s="27">
        <v>96.63</v>
      </c>
      <c r="G76" s="26">
        <v>125.4</v>
      </c>
      <c r="H76" s="26">
        <v>125.4</v>
      </c>
      <c r="I76" s="26">
        <v>125.4</v>
      </c>
      <c r="J76" s="26">
        <v>0</v>
      </c>
      <c r="K76" s="26">
        <f>J76*1.02</f>
        <v>0</v>
      </c>
    </row>
    <row r="77" spans="1:13" ht="65.25" thickBot="1">
      <c r="A77" s="8" t="s">
        <v>105</v>
      </c>
      <c r="B77" s="7" t="s">
        <v>81</v>
      </c>
      <c r="C77" s="3" t="s">
        <v>75</v>
      </c>
      <c r="D77" s="26">
        <v>170.22</v>
      </c>
      <c r="E77" s="27">
        <v>366.43</v>
      </c>
      <c r="F77" s="27">
        <v>271.39999999999998</v>
      </c>
      <c r="G77" s="26">
        <v>187.6</v>
      </c>
      <c r="H77" s="26">
        <v>186.6</v>
      </c>
      <c r="I77" s="26">
        <v>196</v>
      </c>
      <c r="J77" s="26">
        <v>205.8</v>
      </c>
      <c r="K77" s="26">
        <f>J77*1.02</f>
        <v>209.91600000000003</v>
      </c>
    </row>
    <row r="78" spans="1:13" ht="39.75" thickBot="1">
      <c r="A78" s="8" t="s">
        <v>106</v>
      </c>
      <c r="B78" s="7" t="s">
        <v>82</v>
      </c>
      <c r="C78" s="3"/>
      <c r="D78" s="26">
        <v>3121.46</v>
      </c>
      <c r="E78" s="27">
        <v>2846.69</v>
      </c>
      <c r="F78" s="27">
        <v>5081.5</v>
      </c>
      <c r="G78" s="26">
        <v>6887.17</v>
      </c>
      <c r="H78" s="26">
        <v>1315.4</v>
      </c>
      <c r="I78" s="26">
        <v>1150.24</v>
      </c>
      <c r="J78" s="26">
        <v>1165.22</v>
      </c>
      <c r="K78" s="26">
        <f>J78*1.02</f>
        <v>1188.5244</v>
      </c>
    </row>
    <row r="79" spans="1:13" ht="16.149999999999999" customHeight="1" thickBot="1">
      <c r="A79" s="8" t="s">
        <v>107</v>
      </c>
      <c r="B79" s="7" t="s">
        <v>83</v>
      </c>
      <c r="C79" s="3" t="s">
        <v>75</v>
      </c>
      <c r="D79" s="26">
        <v>15764.24</v>
      </c>
      <c r="E79" s="27">
        <v>16367.02</v>
      </c>
      <c r="F79" s="27">
        <v>13887.18</v>
      </c>
      <c r="G79" s="26">
        <v>14595.11</v>
      </c>
      <c r="H79" s="26">
        <v>5947.11</v>
      </c>
      <c r="I79" s="26">
        <v>6575.63</v>
      </c>
      <c r="J79" s="26">
        <v>6625.27</v>
      </c>
      <c r="K79" s="26">
        <f>J79*1.02</f>
        <v>6757.7754000000004</v>
      </c>
    </row>
    <row r="80" spans="1:13" ht="24.6" customHeight="1" thickBot="1">
      <c r="A80" s="8" t="s">
        <v>108</v>
      </c>
      <c r="B80" s="7" t="s">
        <v>84</v>
      </c>
      <c r="C80" s="3" t="s">
        <v>75</v>
      </c>
      <c r="D80" s="26"/>
      <c r="E80" s="27"/>
      <c r="F80" s="27"/>
      <c r="G80" s="26"/>
      <c r="H80" s="26"/>
      <c r="I80" s="26"/>
      <c r="J80" s="26"/>
      <c r="K80" s="26"/>
    </row>
    <row r="81" spans="1:11" ht="55.15" customHeight="1" thickBot="1">
      <c r="A81" s="8" t="s">
        <v>109</v>
      </c>
      <c r="B81" s="7" t="s">
        <v>85</v>
      </c>
      <c r="C81" s="3" t="s">
        <v>75</v>
      </c>
      <c r="D81" s="26">
        <v>2694.46</v>
      </c>
      <c r="E81" s="27">
        <v>2764.29</v>
      </c>
      <c r="F81" s="27">
        <v>2518.1999999999998</v>
      </c>
      <c r="G81" s="26">
        <v>2734.98</v>
      </c>
      <c r="H81" s="26">
        <v>2753.27</v>
      </c>
      <c r="I81" s="26">
        <v>2607.35</v>
      </c>
      <c r="J81" s="26">
        <v>2687.43</v>
      </c>
      <c r="K81" s="26">
        <f>J81*1.02</f>
        <v>2741.1785999999997</v>
      </c>
    </row>
    <row r="82" spans="1:11" ht="54.6" customHeight="1" thickBot="1">
      <c r="A82" s="8" t="s">
        <v>110</v>
      </c>
      <c r="B82" s="7" t="s">
        <v>86</v>
      </c>
      <c r="C82" s="3" t="s">
        <v>75</v>
      </c>
      <c r="D82" s="26">
        <v>271.82</v>
      </c>
      <c r="E82" s="27">
        <v>292.5</v>
      </c>
      <c r="F82" s="27">
        <v>1933.23</v>
      </c>
      <c r="G82" s="26">
        <v>330.28</v>
      </c>
      <c r="H82" s="26">
        <v>457.17</v>
      </c>
      <c r="I82" s="26">
        <v>470.8</v>
      </c>
      <c r="J82" s="26">
        <v>484.98</v>
      </c>
      <c r="K82" s="26">
        <f>J82*1.02</f>
        <v>494.67960000000005</v>
      </c>
    </row>
    <row r="83" spans="1:11" ht="52.9" customHeight="1" thickBot="1">
      <c r="A83" s="8" t="s">
        <v>111</v>
      </c>
      <c r="B83" s="7" t="s">
        <v>87</v>
      </c>
      <c r="C83" s="3" t="s">
        <v>75</v>
      </c>
      <c r="D83" s="26">
        <v>155.12</v>
      </c>
      <c r="E83" s="27">
        <v>6278.67</v>
      </c>
      <c r="F83" s="27">
        <v>190.75</v>
      </c>
      <c r="G83" s="26">
        <v>257.38</v>
      </c>
      <c r="H83" s="26">
        <v>315.22000000000003</v>
      </c>
      <c r="I83" s="26">
        <v>334.58</v>
      </c>
      <c r="J83" s="26">
        <v>343.04</v>
      </c>
      <c r="K83" s="26">
        <f>J83*1.02</f>
        <v>349.9008</v>
      </c>
    </row>
    <row r="84" spans="1:11" ht="52.9" customHeight="1" thickBot="1">
      <c r="A84" s="8" t="s">
        <v>112</v>
      </c>
      <c r="B84" s="7" t="s">
        <v>88</v>
      </c>
      <c r="C84" s="3" t="s">
        <v>75</v>
      </c>
      <c r="D84" s="26"/>
      <c r="E84" s="27"/>
      <c r="F84" s="27"/>
      <c r="G84" s="26"/>
      <c r="H84" s="26"/>
      <c r="I84" s="26"/>
      <c r="J84" s="26"/>
      <c r="K84" s="26"/>
    </row>
    <row r="85" spans="1:11" ht="55.9" customHeight="1" thickBot="1">
      <c r="A85" s="8">
        <v>3</v>
      </c>
      <c r="B85" s="7" t="s">
        <v>89</v>
      </c>
      <c r="C85" s="3" t="s">
        <v>75</v>
      </c>
      <c r="D85" s="26">
        <f>D71-D74</f>
        <v>5997.73</v>
      </c>
      <c r="E85" s="26">
        <f t="shared" ref="E85:K85" si="11">E71-E74</f>
        <v>-5744.0899999999965</v>
      </c>
      <c r="F85" s="26">
        <f t="shared" si="11"/>
        <v>-1065.7000000000007</v>
      </c>
      <c r="G85" s="26">
        <f t="shared" si="11"/>
        <v>-1198.7299999999996</v>
      </c>
      <c r="H85" s="26">
        <f t="shared" si="11"/>
        <v>-40</v>
      </c>
      <c r="I85" s="26">
        <f t="shared" si="11"/>
        <v>-1201.9599999999991</v>
      </c>
      <c r="J85" s="26">
        <f t="shared" si="11"/>
        <v>-1228.1800000000039</v>
      </c>
      <c r="K85" s="26">
        <f t="shared" si="11"/>
        <v>-1252.7436000000016</v>
      </c>
    </row>
    <row r="86" spans="1:11" ht="15.75" thickBot="1">
      <c r="A86" s="9" t="s">
        <v>90</v>
      </c>
      <c r="B86" s="51" t="s">
        <v>91</v>
      </c>
      <c r="C86" s="52"/>
      <c r="D86" s="52"/>
      <c r="E86" s="52"/>
      <c r="F86" s="52"/>
      <c r="G86" s="52"/>
      <c r="H86" s="52"/>
      <c r="I86" s="52"/>
      <c r="J86" s="52"/>
      <c r="K86" s="52"/>
    </row>
    <row r="87" spans="1:11" ht="41.45" customHeight="1" thickBot="1">
      <c r="A87" s="8">
        <v>1</v>
      </c>
      <c r="B87" s="3" t="s">
        <v>92</v>
      </c>
      <c r="C87" s="3" t="s">
        <v>93</v>
      </c>
      <c r="D87" s="3">
        <v>208</v>
      </c>
      <c r="E87" s="3">
        <v>210</v>
      </c>
      <c r="F87" s="15">
        <v>213</v>
      </c>
      <c r="G87" s="3">
        <v>210</v>
      </c>
      <c r="H87" s="3">
        <v>210</v>
      </c>
      <c r="I87" s="3">
        <v>225</v>
      </c>
      <c r="J87" s="3">
        <v>230</v>
      </c>
      <c r="K87" s="3">
        <v>221</v>
      </c>
    </row>
    <row r="88" spans="1:11" ht="58.15" customHeight="1" thickBot="1">
      <c r="A88" s="8">
        <v>2</v>
      </c>
      <c r="B88" s="3" t="s">
        <v>94</v>
      </c>
      <c r="C88" s="3" t="s">
        <v>10</v>
      </c>
      <c r="D88" s="3"/>
      <c r="E88" s="3"/>
      <c r="F88" s="15">
        <v>0.44</v>
      </c>
      <c r="G88" s="3">
        <v>0.89</v>
      </c>
      <c r="H88" s="3">
        <v>0.44</v>
      </c>
      <c r="I88" s="3">
        <v>0.44</v>
      </c>
      <c r="J88" s="3">
        <v>0.43</v>
      </c>
      <c r="K88" s="3">
        <v>0.43</v>
      </c>
    </row>
    <row r="89" spans="1:11" s="33" customFormat="1" ht="68.45" customHeight="1" thickBot="1">
      <c r="A89" s="28">
        <v>3</v>
      </c>
      <c r="B89" s="30" t="s">
        <v>95</v>
      </c>
      <c r="C89" s="30" t="s">
        <v>96</v>
      </c>
      <c r="D89" s="30">
        <v>22741</v>
      </c>
      <c r="E89" s="30">
        <v>25468.13</v>
      </c>
      <c r="F89" s="32">
        <v>23365.31</v>
      </c>
      <c r="G89" s="30">
        <f>F89*105%</f>
        <v>24533.575500000003</v>
      </c>
      <c r="H89" s="30">
        <f>G89*104%</f>
        <v>25514.918520000003</v>
      </c>
      <c r="I89" s="30">
        <f>H89*104%</f>
        <v>26535.515260800003</v>
      </c>
      <c r="J89" s="30">
        <f>I89*104%</f>
        <v>27596.935871232003</v>
      </c>
      <c r="K89" s="30">
        <f>J89*104%</f>
        <v>28700.813306081283</v>
      </c>
    </row>
    <row r="93" spans="1:11" ht="18.75">
      <c r="B93" s="18"/>
    </row>
  </sheetData>
  <mergeCells count="70">
    <mergeCell ref="F15:F16"/>
    <mergeCell ref="G15:G16"/>
    <mergeCell ref="K15:K16"/>
    <mergeCell ref="H15:H16"/>
    <mergeCell ref="F4:K4"/>
    <mergeCell ref="A4:A5"/>
    <mergeCell ref="B4:B5"/>
    <mergeCell ref="C4:C5"/>
    <mergeCell ref="D4:D5"/>
    <mergeCell ref="E4:E5"/>
    <mergeCell ref="A23:A24"/>
    <mergeCell ref="B23:B24"/>
    <mergeCell ref="C23:C24"/>
    <mergeCell ref="D23:D24"/>
    <mergeCell ref="B6:K6"/>
    <mergeCell ref="B14:K14"/>
    <mergeCell ref="A15:A16"/>
    <mergeCell ref="C15:C16"/>
    <mergeCell ref="D15:D16"/>
    <mergeCell ref="E15:E16"/>
    <mergeCell ref="E23:E24"/>
    <mergeCell ref="B38:K38"/>
    <mergeCell ref="B42:K42"/>
    <mergeCell ref="F23:F24"/>
    <mergeCell ref="G23:G24"/>
    <mergeCell ref="K23:K24"/>
    <mergeCell ref="B25:K25"/>
    <mergeCell ref="A56:A57"/>
    <mergeCell ref="C56:C57"/>
    <mergeCell ref="D56:D57"/>
    <mergeCell ref="E56:E57"/>
    <mergeCell ref="F56:F57"/>
    <mergeCell ref="A58:A59"/>
    <mergeCell ref="B58:B59"/>
    <mergeCell ref="C58:C59"/>
    <mergeCell ref="B86:K86"/>
    <mergeCell ref="G68:G69"/>
    <mergeCell ref="K68:K69"/>
    <mergeCell ref="B70:K70"/>
    <mergeCell ref="K58:K59"/>
    <mergeCell ref="F58:F59"/>
    <mergeCell ref="E62:E63"/>
    <mergeCell ref="K62:K63"/>
    <mergeCell ref="F68:F69"/>
    <mergeCell ref="F62:F63"/>
    <mergeCell ref="G62:G63"/>
    <mergeCell ref="B65:K65"/>
    <mergeCell ref="H62:H63"/>
    <mergeCell ref="I62:I63"/>
    <mergeCell ref="J62:J63"/>
    <mergeCell ref="J1:K1"/>
    <mergeCell ref="A68:A69"/>
    <mergeCell ref="B68:B69"/>
    <mergeCell ref="C68:C69"/>
    <mergeCell ref="D68:D69"/>
    <mergeCell ref="E68:E69"/>
    <mergeCell ref="A3:K3"/>
    <mergeCell ref="G58:G59"/>
    <mergeCell ref="I15:I16"/>
    <mergeCell ref="J15:J16"/>
    <mergeCell ref="H2:K2"/>
    <mergeCell ref="A62:A63"/>
    <mergeCell ref="B62:B63"/>
    <mergeCell ref="C62:C63"/>
    <mergeCell ref="D62:D63"/>
    <mergeCell ref="K56:K57"/>
    <mergeCell ref="B52:K52"/>
    <mergeCell ref="D58:D59"/>
    <mergeCell ref="E58:E59"/>
    <mergeCell ref="G56:G57"/>
  </mergeCells>
  <phoneticPr fontId="0" type="noConversion"/>
  <hyperlinks>
    <hyperlink ref="D4" location="_ftn1" display="_ftn1"/>
    <hyperlink ref="C27" location="_ftn2" display="_ftn2"/>
    <hyperlink ref="B28" location="_ftn3" display="_ftn3"/>
    <hyperlink ref="B30" location="_ftn4" display="_ftn4"/>
  </hyperlinks>
  <pageMargins left="0.31496062992125984" right="0.11811023622047245" top="0.35433070866141736" bottom="0.15748031496062992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Лист1!_ftnref1</vt:lpstr>
      <vt:lpstr>Лист1!_ftnref2</vt:lpstr>
      <vt:lpstr>Лист1!_ftnref3</vt:lpstr>
      <vt:lpstr>Лист1!_ftnref4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2017-11-07T09:32:31Z</cp:lastPrinted>
  <dcterms:created xsi:type="dcterms:W3CDTF">2006-09-28T05:33:49Z</dcterms:created>
  <dcterms:modified xsi:type="dcterms:W3CDTF">2017-11-07T09:33:59Z</dcterms:modified>
</cp:coreProperties>
</file>