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5725"/>
</workbook>
</file>

<file path=xl/calcChain.xml><?xml version="1.0" encoding="utf-8"?>
<calcChain xmlns="http://schemas.openxmlformats.org/spreadsheetml/2006/main">
  <c r="BV32" i="1"/>
  <c r="AS38"/>
  <c r="AS39"/>
  <c r="AW33"/>
  <c r="AW32"/>
  <c r="AW29"/>
  <c r="CF40"/>
  <c r="CE40"/>
  <c r="CD40"/>
  <c r="CC40"/>
  <c r="CA40"/>
  <c r="BZ40"/>
  <c r="BY40"/>
  <c r="BX40"/>
  <c r="BV40"/>
  <c r="BU40"/>
  <c r="BT40"/>
  <c r="BS40"/>
  <c r="BQ40"/>
  <c r="BP40"/>
  <c r="BO40"/>
  <c r="BN40"/>
  <c r="BM40"/>
  <c r="BL40"/>
  <c r="BK40"/>
  <c r="BJ40"/>
  <c r="BG40"/>
  <c r="BF40"/>
  <c r="BE40"/>
  <c r="BD40"/>
  <c r="BB40"/>
  <c r="BA40"/>
  <c r="AZ40"/>
  <c r="AY40"/>
  <c r="AW40"/>
  <c r="AV40"/>
  <c r="AU40"/>
  <c r="AT40"/>
  <c r="AR40"/>
  <c r="AQ40"/>
  <c r="AP40"/>
  <c r="AO40"/>
  <c r="AN40"/>
  <c r="AM40"/>
  <c r="AL40"/>
  <c r="AK40"/>
  <c r="DJ46"/>
  <c r="DI46"/>
  <c r="DH46"/>
  <c r="DG46"/>
  <c r="DF46" s="1"/>
  <c r="DE46"/>
  <c r="DD46"/>
  <c r="DC46"/>
  <c r="DB46"/>
  <c r="DA46"/>
  <c r="CZ46"/>
  <c r="CY46"/>
  <c r="CX46"/>
  <c r="CW46"/>
  <c r="CV46" s="1"/>
  <c r="CU46"/>
  <c r="CT46"/>
  <c r="CS46"/>
  <c r="CR46"/>
  <c r="CQ46" s="1"/>
  <c r="CP46"/>
  <c r="CO46"/>
  <c r="CN46"/>
  <c r="CM46"/>
  <c r="CL46" s="1"/>
  <c r="CK46"/>
  <c r="CJ46"/>
  <c r="CI46"/>
  <c r="CH46"/>
  <c r="CG46"/>
  <c r="CB46"/>
  <c r="BW46"/>
  <c r="BR46"/>
  <c r="BI46"/>
  <c r="BH46"/>
  <c r="BC46"/>
  <c r="AX46"/>
  <c r="AS46"/>
  <c r="AJ46"/>
  <c r="AI46"/>
  <c r="BV33"/>
  <c r="CA29"/>
  <c r="DJ77" l="1"/>
  <c r="DI77"/>
  <c r="DH77"/>
  <c r="DG77"/>
  <c r="DF77"/>
  <c r="DE77"/>
  <c r="DD77"/>
  <c r="DC77"/>
  <c r="DB77"/>
  <c r="DA77" s="1"/>
  <c r="CY77"/>
  <c r="CX77"/>
  <c r="CW77"/>
  <c r="CU77"/>
  <c r="CT77"/>
  <c r="CS77"/>
  <c r="CR77"/>
  <c r="CQ77" s="1"/>
  <c r="CP77"/>
  <c r="CO77"/>
  <c r="CN77"/>
  <c r="CM77"/>
  <c r="CL77"/>
  <c r="CJ77"/>
  <c r="CI77"/>
  <c r="CH77"/>
  <c r="CG77" s="1"/>
  <c r="CB77"/>
  <c r="BW77"/>
  <c r="BR77"/>
  <c r="BQ77"/>
  <c r="CZ77" s="1"/>
  <c r="CV77" s="1"/>
  <c r="BP77"/>
  <c r="BI77"/>
  <c r="BH77"/>
  <c r="BC77"/>
  <c r="AX77"/>
  <c r="AS77"/>
  <c r="AR77"/>
  <c r="CK77" s="1"/>
  <c r="AQ77"/>
  <c r="AJ77"/>
  <c r="AI77"/>
  <c r="DJ76"/>
  <c r="DI76"/>
  <c r="DH76"/>
  <c r="DG76"/>
  <c r="DF76"/>
  <c r="DE76"/>
  <c r="DD76"/>
  <c r="DC76"/>
  <c r="DB76"/>
  <c r="DA76" s="1"/>
  <c r="CZ76"/>
  <c r="CY76"/>
  <c r="CX76"/>
  <c r="CW76"/>
  <c r="CV76"/>
  <c r="CU76"/>
  <c r="CT76"/>
  <c r="CS76"/>
  <c r="CR76"/>
  <c r="CQ76" s="1"/>
  <c r="CP76"/>
  <c r="CO76"/>
  <c r="CN76"/>
  <c r="CM76"/>
  <c r="CL76"/>
  <c r="CK76"/>
  <c r="CJ76"/>
  <c r="CI76"/>
  <c r="CH76"/>
  <c r="CG76" s="1"/>
  <c r="CB76"/>
  <c r="BW76"/>
  <c r="BR76"/>
  <c r="BI76"/>
  <c r="BH76"/>
  <c r="BC76"/>
  <c r="AX76"/>
  <c r="AS76"/>
  <c r="AJ76"/>
  <c r="AI76"/>
  <c r="DJ75"/>
  <c r="DI75"/>
  <c r="DH75"/>
  <c r="DG75"/>
  <c r="DF75"/>
  <c r="DE75"/>
  <c r="DD75"/>
  <c r="DC75"/>
  <c r="DB75"/>
  <c r="DA75" s="1"/>
  <c r="CZ75"/>
  <c r="CY75"/>
  <c r="CX75"/>
  <c r="CW75"/>
  <c r="CV75"/>
  <c r="CU75"/>
  <c r="CT75"/>
  <c r="CS75"/>
  <c r="CR75"/>
  <c r="CQ75" s="1"/>
  <c r="CP75"/>
  <c r="CO75"/>
  <c r="CN75"/>
  <c r="CM75"/>
  <c r="CL75"/>
  <c r="CK75"/>
  <c r="CJ75"/>
  <c r="CI75"/>
  <c r="CH75"/>
  <c r="CG75" s="1"/>
  <c r="CB75"/>
  <c r="BW75"/>
  <c r="BR75"/>
  <c r="BI75"/>
  <c r="BH75"/>
  <c r="BC75"/>
  <c r="AX75"/>
  <c r="AS75"/>
  <c r="AJ75"/>
  <c r="AI75"/>
  <c r="DJ74"/>
  <c r="DI74"/>
  <c r="DH74"/>
  <c r="DG74"/>
  <c r="DF74"/>
  <c r="DE74"/>
  <c r="DD74"/>
  <c r="DC74"/>
  <c r="DB74"/>
  <c r="DA74" s="1"/>
  <c r="CZ74"/>
  <c r="CY74"/>
  <c r="CX74"/>
  <c r="CW74"/>
  <c r="CV74"/>
  <c r="CU74"/>
  <c r="CT74"/>
  <c r="CS74"/>
  <c r="CR74"/>
  <c r="CQ74" s="1"/>
  <c r="CP74"/>
  <c r="CO74"/>
  <c r="CN74"/>
  <c r="CM74"/>
  <c r="CL74"/>
  <c r="CK74"/>
  <c r="CJ74"/>
  <c r="CI74"/>
  <c r="CH74"/>
  <c r="CG74" s="1"/>
  <c r="CB74"/>
  <c r="BW74"/>
  <c r="BR74"/>
  <c r="BI74"/>
  <c r="BH74"/>
  <c r="BC74"/>
  <c r="AX74"/>
  <c r="AS74"/>
  <c r="AJ74"/>
  <c r="AI74"/>
  <c r="DJ73"/>
  <c r="DI73"/>
  <c r="DH73"/>
  <c r="DG73"/>
  <c r="DF73"/>
  <c r="DE73"/>
  <c r="DD73"/>
  <c r="DC73"/>
  <c r="DB73"/>
  <c r="DA73" s="1"/>
  <c r="CZ73"/>
  <c r="CY73"/>
  <c r="CX73"/>
  <c r="CW73"/>
  <c r="CV73"/>
  <c r="CU73"/>
  <c r="CT73"/>
  <c r="CS73"/>
  <c r="CR73"/>
  <c r="CQ73" s="1"/>
  <c r="CP73"/>
  <c r="CO73"/>
  <c r="CN73"/>
  <c r="CM73"/>
  <c r="CL73"/>
  <c r="CK73"/>
  <c r="CJ73"/>
  <c r="CI73"/>
  <c r="CH73"/>
  <c r="CG73" s="1"/>
  <c r="CB73"/>
  <c r="BW73"/>
  <c r="BR73"/>
  <c r="BI73"/>
  <c r="BH73"/>
  <c r="BC73"/>
  <c r="AX73"/>
  <c r="AS73"/>
  <c r="AJ73"/>
  <c r="AI73"/>
  <c r="DJ72"/>
  <c r="DI72"/>
  <c r="DH72"/>
  <c r="DG72"/>
  <c r="DF72"/>
  <c r="DE72"/>
  <c r="DD72"/>
  <c r="DC72"/>
  <c r="DB72"/>
  <c r="CZ72"/>
  <c r="CY72"/>
  <c r="CX72"/>
  <c r="CW72"/>
  <c r="CV72"/>
  <c r="CU72"/>
  <c r="CT72"/>
  <c r="CS72"/>
  <c r="CR72"/>
  <c r="CQ72" s="1"/>
  <c r="CP72"/>
  <c r="CO72"/>
  <c r="CN72"/>
  <c r="CM72"/>
  <c r="CL72"/>
  <c r="CK72"/>
  <c r="CJ72"/>
  <c r="CI72"/>
  <c r="CH72"/>
  <c r="CG72" s="1"/>
  <c r="CB72"/>
  <c r="BW72"/>
  <c r="BR72"/>
  <c r="BI72"/>
  <c r="BH72"/>
  <c r="BC72"/>
  <c r="AX72"/>
  <c r="AS72"/>
  <c r="AJ72"/>
  <c r="AI72"/>
  <c r="DJ71"/>
  <c r="DI71"/>
  <c r="DH71"/>
  <c r="DG71"/>
  <c r="DF71"/>
  <c r="DE71"/>
  <c r="DD71"/>
  <c r="DC71"/>
  <c r="DB71"/>
  <c r="DA71"/>
  <c r="CZ71"/>
  <c r="CY71"/>
  <c r="CX71"/>
  <c r="CW71"/>
  <c r="CV71" s="1"/>
  <c r="CU71"/>
  <c r="CT71"/>
  <c r="CS71"/>
  <c r="CR71"/>
  <c r="CQ71"/>
  <c r="CP71"/>
  <c r="CO71"/>
  <c r="CN71"/>
  <c r="CM71"/>
  <c r="CK71"/>
  <c r="CJ71"/>
  <c r="CI71"/>
  <c r="CH71"/>
  <c r="CG71"/>
  <c r="CB71"/>
  <c r="BW71"/>
  <c r="BR71"/>
  <c r="BI71"/>
  <c r="BH71"/>
  <c r="BC71"/>
  <c r="AX71"/>
  <c r="AS71"/>
  <c r="AJ71"/>
  <c r="AI71"/>
  <c r="DJ70"/>
  <c r="DI70"/>
  <c r="DH70"/>
  <c r="DG70"/>
  <c r="DF70" s="1"/>
  <c r="DE70"/>
  <c r="DD70"/>
  <c r="DC70"/>
  <c r="DB70"/>
  <c r="DA70"/>
  <c r="CZ70"/>
  <c r="CY70"/>
  <c r="CX70"/>
  <c r="CW70"/>
  <c r="CV70" s="1"/>
  <c r="CU70"/>
  <c r="CT70"/>
  <c r="CS70"/>
  <c r="CR70"/>
  <c r="CQ70"/>
  <c r="CP70"/>
  <c r="CO70"/>
  <c r="CN70"/>
  <c r="CM70"/>
  <c r="CK70"/>
  <c r="CJ70"/>
  <c r="CI70"/>
  <c r="CH70"/>
  <c r="CG70"/>
  <c r="CB70"/>
  <c r="BW70"/>
  <c r="BR70"/>
  <c r="BI70"/>
  <c r="BH70"/>
  <c r="BC70"/>
  <c r="AX70"/>
  <c r="AS70"/>
  <c r="AJ70"/>
  <c r="AI70"/>
  <c r="DJ69"/>
  <c r="DI69"/>
  <c r="DH69"/>
  <c r="DG69"/>
  <c r="DF69"/>
  <c r="DE69"/>
  <c r="DD69"/>
  <c r="DC69"/>
  <c r="DB69"/>
  <c r="DA69"/>
  <c r="CZ69"/>
  <c r="CY69"/>
  <c r="CX69"/>
  <c r="CW69"/>
  <c r="CV69"/>
  <c r="CU69"/>
  <c r="CT69"/>
  <c r="CS69"/>
  <c r="CR69"/>
  <c r="CQ69" s="1"/>
  <c r="CP69"/>
  <c r="CO69"/>
  <c r="CN69"/>
  <c r="CM69"/>
  <c r="CL69"/>
  <c r="CK69"/>
  <c r="CJ69"/>
  <c r="CI69"/>
  <c r="CH69"/>
  <c r="CG69" s="1"/>
  <c r="CB69"/>
  <c r="BW69"/>
  <c r="BR69"/>
  <c r="BI69"/>
  <c r="BH69"/>
  <c r="BC69"/>
  <c r="AX69"/>
  <c r="AS69"/>
  <c r="AJ69"/>
  <c r="AI69"/>
  <c r="DJ68"/>
  <c r="DI68"/>
  <c r="DH68"/>
  <c r="DG68"/>
  <c r="DF68"/>
  <c r="DE68"/>
  <c r="DD68"/>
  <c r="DC68"/>
  <c r="DB68"/>
  <c r="CZ68"/>
  <c r="CY68"/>
  <c r="CX68"/>
  <c r="CW68"/>
  <c r="CV68"/>
  <c r="CU68"/>
  <c r="CT68"/>
  <c r="CS68"/>
  <c r="CR68"/>
  <c r="CQ68" s="1"/>
  <c r="CP68"/>
  <c r="CO68"/>
  <c r="CN68"/>
  <c r="CM68"/>
  <c r="CL68"/>
  <c r="CK68"/>
  <c r="CJ68"/>
  <c r="CI68"/>
  <c r="CH68"/>
  <c r="CG68" s="1"/>
  <c r="CB68"/>
  <c r="BW68"/>
  <c r="BR68"/>
  <c r="BI68"/>
  <c r="BH68"/>
  <c r="BC68"/>
  <c r="AX68"/>
  <c r="AS68"/>
  <c r="AJ68"/>
  <c r="AI68"/>
  <c r="DJ67"/>
  <c r="DI67"/>
  <c r="DH67"/>
  <c r="DG67"/>
  <c r="DF67"/>
  <c r="DE67"/>
  <c r="DD67"/>
  <c r="DC67"/>
  <c r="DB67"/>
  <c r="DA67" s="1"/>
  <c r="CZ67"/>
  <c r="CY67"/>
  <c r="CX67"/>
  <c r="CW67"/>
  <c r="CV67"/>
  <c r="CU67"/>
  <c r="CT67"/>
  <c r="CS67"/>
  <c r="CR67"/>
  <c r="CQ67"/>
  <c r="CP67"/>
  <c r="CO67"/>
  <c r="CN67"/>
  <c r="CM67"/>
  <c r="CL67" s="1"/>
  <c r="CK67"/>
  <c r="CJ67"/>
  <c r="CI67"/>
  <c r="CH67"/>
  <c r="CG67"/>
  <c r="CB67"/>
  <c r="BW67"/>
  <c r="BR67"/>
  <c r="BI67"/>
  <c r="BH67"/>
  <c r="BC67"/>
  <c r="AX67"/>
  <c r="AS67"/>
  <c r="AJ67"/>
  <c r="AI67"/>
  <c r="DJ66"/>
  <c r="DI66"/>
  <c r="DH66"/>
  <c r="DG66"/>
  <c r="DF66" s="1"/>
  <c r="DE66"/>
  <c r="DD66"/>
  <c r="DC66"/>
  <c r="DB66"/>
  <c r="DA66"/>
  <c r="CZ66"/>
  <c r="CY66"/>
  <c r="CX66"/>
  <c r="CW66"/>
  <c r="CV66" s="1"/>
  <c r="CU66"/>
  <c r="CT66"/>
  <c r="CS66"/>
  <c r="CR66"/>
  <c r="CQ66"/>
  <c r="CP66"/>
  <c r="CO66"/>
  <c r="CN66"/>
  <c r="CM66"/>
  <c r="CL66" s="1"/>
  <c r="CK66"/>
  <c r="CJ66"/>
  <c r="CI66"/>
  <c r="CH66"/>
  <c r="CG66"/>
  <c r="CB66"/>
  <c r="BW66"/>
  <c r="BR66"/>
  <c r="BI66"/>
  <c r="BH66"/>
  <c r="BC66"/>
  <c r="AX66"/>
  <c r="AS66"/>
  <c r="AJ66"/>
  <c r="AI66"/>
  <c r="CF64"/>
  <c r="CE64"/>
  <c r="CD64"/>
  <c r="CC64"/>
  <c r="CB64"/>
  <c r="CA64"/>
  <c r="DJ64" s="1"/>
  <c r="BZ64"/>
  <c r="DI64" s="1"/>
  <c r="BY64"/>
  <c r="DH64" s="1"/>
  <c r="BX64"/>
  <c r="DG64" s="1"/>
  <c r="BW64"/>
  <c r="BV64"/>
  <c r="DE64" s="1"/>
  <c r="BU64"/>
  <c r="DD64" s="1"/>
  <c r="BT64"/>
  <c r="DC64" s="1"/>
  <c r="BS64"/>
  <c r="DB64" s="1"/>
  <c r="BR64"/>
  <c r="BQ64"/>
  <c r="CZ64" s="1"/>
  <c r="BP64"/>
  <c r="BO64"/>
  <c r="CY64" s="1"/>
  <c r="BN64"/>
  <c r="BM64"/>
  <c r="CX64" s="1"/>
  <c r="BL64"/>
  <c r="BK64"/>
  <c r="CW64" s="1"/>
  <c r="CV64" s="1"/>
  <c r="BJ64"/>
  <c r="BI64"/>
  <c r="BH64"/>
  <c r="BG64"/>
  <c r="BF64"/>
  <c r="BE64"/>
  <c r="BD64"/>
  <c r="BB64"/>
  <c r="CU64" s="1"/>
  <c r="BA64"/>
  <c r="CT64" s="1"/>
  <c r="AZ64"/>
  <c r="CS64" s="1"/>
  <c r="AY64"/>
  <c r="CR64" s="1"/>
  <c r="AX64"/>
  <c r="AW64"/>
  <c r="CP64" s="1"/>
  <c r="AV64"/>
  <c r="CO64" s="1"/>
  <c r="AU64"/>
  <c r="CN64" s="1"/>
  <c r="AT64"/>
  <c r="CM64" s="1"/>
  <c r="AR64"/>
  <c r="CK64" s="1"/>
  <c r="AQ64"/>
  <c r="AP64"/>
  <c r="CJ64" s="1"/>
  <c r="AO64"/>
  <c r="AN64"/>
  <c r="CI64" s="1"/>
  <c r="AM64"/>
  <c r="AL64"/>
  <c r="CH64" s="1"/>
  <c r="CG64" s="1"/>
  <c r="AK64"/>
  <c r="AJ64"/>
  <c r="AI64"/>
  <c r="CF62"/>
  <c r="CE62"/>
  <c r="CD62"/>
  <c r="CC62"/>
  <c r="CB62" s="1"/>
  <c r="BZ62"/>
  <c r="DI62" s="1"/>
  <c r="BY62"/>
  <c r="DH62" s="1"/>
  <c r="BX62"/>
  <c r="DG62" s="1"/>
  <c r="BU62"/>
  <c r="DD62" s="1"/>
  <c r="BT62"/>
  <c r="DC62" s="1"/>
  <c r="BS62"/>
  <c r="DB62" s="1"/>
  <c r="BQ62"/>
  <c r="CZ62" s="1"/>
  <c r="BP62"/>
  <c r="BO62"/>
  <c r="CY62" s="1"/>
  <c r="BN62"/>
  <c r="BM62"/>
  <c r="CX62" s="1"/>
  <c r="BL62"/>
  <c r="BK62"/>
  <c r="CW62" s="1"/>
  <c r="CV62" s="1"/>
  <c r="BJ62"/>
  <c r="BI62"/>
  <c r="BH62"/>
  <c r="BG62"/>
  <c r="BG60" s="1"/>
  <c r="BF62"/>
  <c r="BE62"/>
  <c r="BD62"/>
  <c r="BC62"/>
  <c r="BA62"/>
  <c r="CT62" s="1"/>
  <c r="AZ62"/>
  <c r="CS62" s="1"/>
  <c r="AY62"/>
  <c r="CR62" s="1"/>
  <c r="AV62"/>
  <c r="CO62" s="1"/>
  <c r="AU62"/>
  <c r="CN62" s="1"/>
  <c r="AT62"/>
  <c r="CM62" s="1"/>
  <c r="AR62"/>
  <c r="CK62" s="1"/>
  <c r="AQ62"/>
  <c r="AP62"/>
  <c r="CJ62" s="1"/>
  <c r="AO62"/>
  <c r="AN62"/>
  <c r="CI62" s="1"/>
  <c r="AM62"/>
  <c r="AL62"/>
  <c r="CH62" s="1"/>
  <c r="CG62" s="1"/>
  <c r="AK62"/>
  <c r="AJ62"/>
  <c r="AI62"/>
  <c r="CF60"/>
  <c r="CE60"/>
  <c r="CD60"/>
  <c r="CC60"/>
  <c r="CB60" s="1"/>
  <c r="BZ60"/>
  <c r="DI60" s="1"/>
  <c r="BY60"/>
  <c r="DH60" s="1"/>
  <c r="BX60"/>
  <c r="DG60" s="1"/>
  <c r="BU60"/>
  <c r="DD60" s="1"/>
  <c r="BT60"/>
  <c r="DC60" s="1"/>
  <c r="BS60"/>
  <c r="DB60" s="1"/>
  <c r="BQ60"/>
  <c r="CZ60" s="1"/>
  <c r="BP60"/>
  <c r="BO60"/>
  <c r="CY60" s="1"/>
  <c r="BN60"/>
  <c r="BM60"/>
  <c r="CX60" s="1"/>
  <c r="BL60"/>
  <c r="BK60"/>
  <c r="CW60" s="1"/>
  <c r="CV60" s="1"/>
  <c r="BJ60"/>
  <c r="BI60"/>
  <c r="BH60"/>
  <c r="BF60"/>
  <c r="BE60"/>
  <c r="BD60"/>
  <c r="BA60"/>
  <c r="CT60" s="1"/>
  <c r="AZ60"/>
  <c r="CS60" s="1"/>
  <c r="AY60"/>
  <c r="CR60" s="1"/>
  <c r="AV60"/>
  <c r="CO60" s="1"/>
  <c r="AU60"/>
  <c r="CN60" s="1"/>
  <c r="AT60"/>
  <c r="CM60" s="1"/>
  <c r="AR60"/>
  <c r="CK60" s="1"/>
  <c r="AQ60"/>
  <c r="AP60"/>
  <c r="CJ60" s="1"/>
  <c r="AO60"/>
  <c r="AN60"/>
  <c r="CI60" s="1"/>
  <c r="AM60"/>
  <c r="AL60"/>
  <c r="CH60" s="1"/>
  <c r="CG60" s="1"/>
  <c r="AK60"/>
  <c r="AJ60"/>
  <c r="AI60"/>
  <c r="DJ59"/>
  <c r="DI59"/>
  <c r="DH59"/>
  <c r="DG59"/>
  <c r="DF59" s="1"/>
  <c r="DE59"/>
  <c r="DD59"/>
  <c r="DC59"/>
  <c r="DB59"/>
  <c r="DA59"/>
  <c r="CZ59"/>
  <c r="CY59"/>
  <c r="CX59"/>
  <c r="CW59"/>
  <c r="CV59" s="1"/>
  <c r="CU59"/>
  <c r="CT59"/>
  <c r="CS59"/>
  <c r="CR59"/>
  <c r="CQ59"/>
  <c r="CP59"/>
  <c r="CO59"/>
  <c r="CN59"/>
  <c r="CM59"/>
  <c r="CK59"/>
  <c r="CJ59"/>
  <c r="CI59"/>
  <c r="CH59"/>
  <c r="CG59"/>
  <c r="CB59"/>
  <c r="BW59"/>
  <c r="BR59"/>
  <c r="BI59"/>
  <c r="BH59"/>
  <c r="BC59"/>
  <c r="AX59"/>
  <c r="AS59"/>
  <c r="AJ59"/>
  <c r="AI59"/>
  <c r="DJ58"/>
  <c r="DI58"/>
  <c r="DH58"/>
  <c r="DG58"/>
  <c r="DF58" s="1"/>
  <c r="DE58"/>
  <c r="DD58"/>
  <c r="DC58"/>
  <c r="DB58"/>
  <c r="DA58"/>
  <c r="CZ58"/>
  <c r="CY58"/>
  <c r="CX58"/>
  <c r="CW58"/>
  <c r="CV58" s="1"/>
  <c r="CU58"/>
  <c r="CT58"/>
  <c r="CS58"/>
  <c r="CR58"/>
  <c r="CQ58" s="1"/>
  <c r="CP58"/>
  <c r="CO58"/>
  <c r="CN58"/>
  <c r="CM58"/>
  <c r="CL58"/>
  <c r="CK58"/>
  <c r="CJ58"/>
  <c r="CI58"/>
  <c r="CH58"/>
  <c r="CG58"/>
  <c r="CF57"/>
  <c r="CE57"/>
  <c r="CD57"/>
  <c r="CC57"/>
  <c r="CB57"/>
  <c r="CA57"/>
  <c r="DJ57" s="1"/>
  <c r="BZ57"/>
  <c r="DI57" s="1"/>
  <c r="BY57"/>
  <c r="DH57" s="1"/>
  <c r="BX57"/>
  <c r="DG57" s="1"/>
  <c r="BV57"/>
  <c r="DE57" s="1"/>
  <c r="BU57"/>
  <c r="DD57" s="1"/>
  <c r="BT57"/>
  <c r="DC57" s="1"/>
  <c r="BS57"/>
  <c r="DB57" s="1"/>
  <c r="BR57"/>
  <c r="BQ57"/>
  <c r="CZ57" s="1"/>
  <c r="BP57"/>
  <c r="BO57"/>
  <c r="CY57" s="1"/>
  <c r="BN57"/>
  <c r="BM57"/>
  <c r="CX57" s="1"/>
  <c r="BL57"/>
  <c r="BK57"/>
  <c r="CW57" s="1"/>
  <c r="CV57" s="1"/>
  <c r="BJ57"/>
  <c r="BI57"/>
  <c r="BH57"/>
  <c r="BG57"/>
  <c r="BF57"/>
  <c r="BE57"/>
  <c r="BD57"/>
  <c r="BC57" s="1"/>
  <c r="BB57"/>
  <c r="CU57" s="1"/>
  <c r="BA57"/>
  <c r="CT57" s="1"/>
  <c r="AZ57"/>
  <c r="CS57" s="1"/>
  <c r="AY57"/>
  <c r="CR57" s="1"/>
  <c r="CQ57" s="1"/>
  <c r="AX57"/>
  <c r="AW57"/>
  <c r="CP57" s="1"/>
  <c r="AV57"/>
  <c r="CO57" s="1"/>
  <c r="AU57"/>
  <c r="CN57" s="1"/>
  <c r="AT57"/>
  <c r="CM57" s="1"/>
  <c r="AR57"/>
  <c r="CK57" s="1"/>
  <c r="AQ57"/>
  <c r="AP57"/>
  <c r="CJ57" s="1"/>
  <c r="AO57"/>
  <c r="AN57"/>
  <c r="CI57" s="1"/>
  <c r="AM57"/>
  <c r="AL57"/>
  <c r="CH57" s="1"/>
  <c r="CG57" s="1"/>
  <c r="AK57"/>
  <c r="AJ57"/>
  <c r="AI57"/>
  <c r="DJ56"/>
  <c r="DI56"/>
  <c r="DH56"/>
  <c r="DG56"/>
  <c r="DF56" s="1"/>
  <c r="DE56"/>
  <c r="DD56"/>
  <c r="DC56"/>
  <c r="DB56"/>
  <c r="DA56" s="1"/>
  <c r="CZ56"/>
  <c r="CY56"/>
  <c r="CX56"/>
  <c r="CW56"/>
  <c r="CV56" s="1"/>
  <c r="CU56"/>
  <c r="CT56"/>
  <c r="CS56"/>
  <c r="CR56"/>
  <c r="CQ56" s="1"/>
  <c r="CP56"/>
  <c r="CO56"/>
  <c r="CN56"/>
  <c r="CM56"/>
  <c r="CL56" s="1"/>
  <c r="CK56"/>
  <c r="CJ56"/>
  <c r="CI56"/>
  <c r="CH56"/>
  <c r="CG56"/>
  <c r="CB56"/>
  <c r="BW56"/>
  <c r="BR56"/>
  <c r="BI56"/>
  <c r="BH56"/>
  <c r="BC56"/>
  <c r="AX56"/>
  <c r="AS56"/>
  <c r="AJ56"/>
  <c r="AI56"/>
  <c r="DJ55"/>
  <c r="DI55"/>
  <c r="DH55"/>
  <c r="DG55"/>
  <c r="DF55" s="1"/>
  <c r="DE55"/>
  <c r="DD55"/>
  <c r="DC55"/>
  <c r="DB55"/>
  <c r="DA55"/>
  <c r="CZ55"/>
  <c r="CY55"/>
  <c r="CX55"/>
  <c r="CW55"/>
  <c r="CV55" s="1"/>
  <c r="CU55"/>
  <c r="CT55"/>
  <c r="CS55"/>
  <c r="CR55"/>
  <c r="CQ55"/>
  <c r="CP55"/>
  <c r="CO55"/>
  <c r="CN55"/>
  <c r="CM55"/>
  <c r="CL55" s="1"/>
  <c r="CK55"/>
  <c r="CJ55"/>
  <c r="CI55"/>
  <c r="CH55"/>
  <c r="CG55"/>
  <c r="CF54"/>
  <c r="CE54"/>
  <c r="CD54"/>
  <c r="CC54"/>
  <c r="CB54" s="1"/>
  <c r="CA54"/>
  <c r="DJ54" s="1"/>
  <c r="BZ54"/>
  <c r="DI54" s="1"/>
  <c r="BY54"/>
  <c r="DH54" s="1"/>
  <c r="BX54"/>
  <c r="DG54" s="1"/>
  <c r="BV54"/>
  <c r="DE54" s="1"/>
  <c r="BU54"/>
  <c r="DD54" s="1"/>
  <c r="BT54"/>
  <c r="DC54" s="1"/>
  <c r="BS54"/>
  <c r="DB54" s="1"/>
  <c r="BR54"/>
  <c r="BQ54"/>
  <c r="CZ54" s="1"/>
  <c r="BP54"/>
  <c r="BO54"/>
  <c r="CY54" s="1"/>
  <c r="BN54"/>
  <c r="BM54"/>
  <c r="CX54" s="1"/>
  <c r="BL54"/>
  <c r="BK54"/>
  <c r="CW54" s="1"/>
  <c r="CV54" s="1"/>
  <c r="BJ54"/>
  <c r="BI54"/>
  <c r="BH54"/>
  <c r="BG54"/>
  <c r="BF54"/>
  <c r="BE54"/>
  <c r="BD54"/>
  <c r="BC54" s="1"/>
  <c r="BB54"/>
  <c r="CU54" s="1"/>
  <c r="BA54"/>
  <c r="CT54" s="1"/>
  <c r="AZ54"/>
  <c r="CS54" s="1"/>
  <c r="AY54"/>
  <c r="CR54" s="1"/>
  <c r="CQ54" s="1"/>
  <c r="AW54"/>
  <c r="CP54" s="1"/>
  <c r="AV54"/>
  <c r="CO54" s="1"/>
  <c r="AU54"/>
  <c r="CN54" s="1"/>
  <c r="AT54"/>
  <c r="CM54" s="1"/>
  <c r="AR54"/>
  <c r="CK54" s="1"/>
  <c r="AQ54"/>
  <c r="AP54"/>
  <c r="CJ54" s="1"/>
  <c r="AO54"/>
  <c r="AN54"/>
  <c r="CI54" s="1"/>
  <c r="AM54"/>
  <c r="AL54"/>
  <c r="CH54" s="1"/>
  <c r="CG54" s="1"/>
  <c r="AK54"/>
  <c r="AJ54"/>
  <c r="AI54"/>
  <c r="DJ53"/>
  <c r="DI53"/>
  <c r="DH53"/>
  <c r="DG53"/>
  <c r="DF53"/>
  <c r="DE53"/>
  <c r="DD53"/>
  <c r="DC53"/>
  <c r="DB53"/>
  <c r="DA53" s="1"/>
  <c r="CZ53"/>
  <c r="CY53"/>
  <c r="CX53"/>
  <c r="CW53"/>
  <c r="CV53" s="1"/>
  <c r="CU53"/>
  <c r="CT53"/>
  <c r="CS53"/>
  <c r="CR53"/>
  <c r="CQ53"/>
  <c r="CP53"/>
  <c r="CO53"/>
  <c r="CN53"/>
  <c r="CM53"/>
  <c r="CL53" s="1"/>
  <c r="CK53"/>
  <c r="CJ53"/>
  <c r="CI53"/>
  <c r="CH53"/>
  <c r="CG53"/>
  <c r="CF52"/>
  <c r="CE52"/>
  <c r="CD52"/>
  <c r="CA52"/>
  <c r="DJ52" s="1"/>
  <c r="BZ52"/>
  <c r="DI52" s="1"/>
  <c r="BY52"/>
  <c r="DH52" s="1"/>
  <c r="BV52"/>
  <c r="DE52" s="1"/>
  <c r="BU52"/>
  <c r="DD52" s="1"/>
  <c r="BT52"/>
  <c r="DC52" s="1"/>
  <c r="BS52"/>
  <c r="DB52" s="1"/>
  <c r="BQ52"/>
  <c r="CZ52" s="1"/>
  <c r="BP52"/>
  <c r="BO52"/>
  <c r="CY52" s="1"/>
  <c r="BN52"/>
  <c r="BM52"/>
  <c r="CX52" s="1"/>
  <c r="BL52"/>
  <c r="BK52"/>
  <c r="CW52" s="1"/>
  <c r="CV52" s="1"/>
  <c r="BJ52"/>
  <c r="BI52"/>
  <c r="BH52"/>
  <c r="BG52"/>
  <c r="BF52"/>
  <c r="BE52"/>
  <c r="BD52"/>
  <c r="BB52"/>
  <c r="CU52" s="1"/>
  <c r="BA52"/>
  <c r="CT52" s="1"/>
  <c r="AZ52"/>
  <c r="CS52" s="1"/>
  <c r="AY52"/>
  <c r="CR52" s="1"/>
  <c r="AW52"/>
  <c r="CP52" s="1"/>
  <c r="AV52"/>
  <c r="CO52" s="1"/>
  <c r="AU52"/>
  <c r="CN52" s="1"/>
  <c r="AT52"/>
  <c r="CM52" s="1"/>
  <c r="AR52"/>
  <c r="CK52" s="1"/>
  <c r="AQ52"/>
  <c r="AP52"/>
  <c r="CJ52" s="1"/>
  <c r="AO52"/>
  <c r="AN52"/>
  <c r="CI52" s="1"/>
  <c r="AM52"/>
  <c r="AL52"/>
  <c r="CH52" s="1"/>
  <c r="CG52" s="1"/>
  <c r="AK52"/>
  <c r="AJ52"/>
  <c r="AI52"/>
  <c r="DJ50"/>
  <c r="DI50"/>
  <c r="DH50"/>
  <c r="DG50"/>
  <c r="DF50"/>
  <c r="DE50"/>
  <c r="DD50"/>
  <c r="DC50"/>
  <c r="DB50"/>
  <c r="DA50" s="1"/>
  <c r="CZ50"/>
  <c r="CY50"/>
  <c r="CX50"/>
  <c r="CW50"/>
  <c r="CV50" s="1"/>
  <c r="CU50"/>
  <c r="CT50"/>
  <c r="CS50"/>
  <c r="CR50"/>
  <c r="CQ50" s="1"/>
  <c r="CP50"/>
  <c r="CO50"/>
  <c r="CN50"/>
  <c r="CM50"/>
  <c r="CL50" s="1"/>
  <c r="CK50"/>
  <c r="CJ50"/>
  <c r="CI50"/>
  <c r="CH50"/>
  <c r="CG50" s="1"/>
  <c r="CF49"/>
  <c r="CE49"/>
  <c r="CD49"/>
  <c r="CC49"/>
  <c r="CB49" s="1"/>
  <c r="CA49"/>
  <c r="DJ49" s="1"/>
  <c r="BZ49"/>
  <c r="DI49" s="1"/>
  <c r="BY49"/>
  <c r="DH49" s="1"/>
  <c r="BX49"/>
  <c r="DG49" s="1"/>
  <c r="BV49"/>
  <c r="DE49" s="1"/>
  <c r="BU49"/>
  <c r="DD49" s="1"/>
  <c r="BT49"/>
  <c r="DC49" s="1"/>
  <c r="BS49"/>
  <c r="DB49" s="1"/>
  <c r="BQ49"/>
  <c r="CZ49" s="1"/>
  <c r="BP49"/>
  <c r="BP47" s="1"/>
  <c r="BO49"/>
  <c r="CY49" s="1"/>
  <c r="BN49"/>
  <c r="BM49"/>
  <c r="CX49" s="1"/>
  <c r="BL49"/>
  <c r="BK49"/>
  <c r="CW49" s="1"/>
  <c r="BJ49"/>
  <c r="BI49"/>
  <c r="BH49"/>
  <c r="BG49"/>
  <c r="BF49"/>
  <c r="BE49"/>
  <c r="BD49"/>
  <c r="BB49"/>
  <c r="CU49" s="1"/>
  <c r="BA49"/>
  <c r="CT49" s="1"/>
  <c r="AZ49"/>
  <c r="CS49" s="1"/>
  <c r="AY49"/>
  <c r="CR49" s="1"/>
  <c r="AW49"/>
  <c r="CP49" s="1"/>
  <c r="AV49"/>
  <c r="CO49" s="1"/>
  <c r="AU49"/>
  <c r="CN49" s="1"/>
  <c r="AT49"/>
  <c r="CM49" s="1"/>
  <c r="AR49"/>
  <c r="CK49" s="1"/>
  <c r="AQ49"/>
  <c r="AQ47" s="1"/>
  <c r="AP49"/>
  <c r="CJ49" s="1"/>
  <c r="AO49"/>
  <c r="AN49"/>
  <c r="CI49" s="1"/>
  <c r="AM49"/>
  <c r="AL49"/>
  <c r="CH49" s="1"/>
  <c r="AK49"/>
  <c r="AJ49"/>
  <c r="DJ48"/>
  <c r="DI48"/>
  <c r="DH48"/>
  <c r="DG48"/>
  <c r="DF48" s="1"/>
  <c r="DE48"/>
  <c r="DD48"/>
  <c r="DC48"/>
  <c r="DB48"/>
  <c r="CZ48"/>
  <c r="CY48"/>
  <c r="CX48"/>
  <c r="CW48"/>
  <c r="CV48"/>
  <c r="CU48"/>
  <c r="CT48"/>
  <c r="CS48"/>
  <c r="CR48"/>
  <c r="CQ48" s="1"/>
  <c r="CP48"/>
  <c r="CO48"/>
  <c r="CN48"/>
  <c r="CM48"/>
  <c r="CL48" s="1"/>
  <c r="CK48"/>
  <c r="CJ48"/>
  <c r="CI48"/>
  <c r="CH48"/>
  <c r="CF47"/>
  <c r="CF17" s="1"/>
  <c r="CE47"/>
  <c r="CD47"/>
  <c r="CC47"/>
  <c r="CB47"/>
  <c r="BZ47"/>
  <c r="DI47" s="1"/>
  <c r="BY47"/>
  <c r="DH47" s="1"/>
  <c r="BX47"/>
  <c r="DG47" s="1"/>
  <c r="BU47"/>
  <c r="DD47" s="1"/>
  <c r="BT47"/>
  <c r="DC47" s="1"/>
  <c r="BS47"/>
  <c r="DB47" s="1"/>
  <c r="BO47"/>
  <c r="CY47" s="1"/>
  <c r="BN47"/>
  <c r="BM47"/>
  <c r="CX47" s="1"/>
  <c r="BL47"/>
  <c r="BK47"/>
  <c r="CW47" s="1"/>
  <c r="BJ47"/>
  <c r="BG47"/>
  <c r="BF47"/>
  <c r="BE47"/>
  <c r="BD47"/>
  <c r="BB47"/>
  <c r="CU47" s="1"/>
  <c r="BA47"/>
  <c r="CT47" s="1"/>
  <c r="AZ47"/>
  <c r="CS47" s="1"/>
  <c r="AY47"/>
  <c r="CR47" s="1"/>
  <c r="AW47"/>
  <c r="CP47" s="1"/>
  <c r="AV47"/>
  <c r="CO47" s="1"/>
  <c r="AU47"/>
  <c r="CN47" s="1"/>
  <c r="AT47"/>
  <c r="CM47" s="1"/>
  <c r="AP47"/>
  <c r="CJ47" s="1"/>
  <c r="AO47"/>
  <c r="AN47"/>
  <c r="CI47" s="1"/>
  <c r="AM47"/>
  <c r="AL47"/>
  <c r="CH47" s="1"/>
  <c r="AK47"/>
  <c r="DJ45"/>
  <c r="DI45"/>
  <c r="DH45"/>
  <c r="DG45"/>
  <c r="DF45"/>
  <c r="DE45"/>
  <c r="DD45"/>
  <c r="DC45"/>
  <c r="DB45"/>
  <c r="DA45" s="1"/>
  <c r="CZ45"/>
  <c r="CY45"/>
  <c r="CX45"/>
  <c r="CW45"/>
  <c r="CV45"/>
  <c r="CU45"/>
  <c r="CT45"/>
  <c r="CS45"/>
  <c r="CR45"/>
  <c r="CQ45" s="1"/>
  <c r="CP45"/>
  <c r="CO45"/>
  <c r="CN45"/>
  <c r="CM45"/>
  <c r="CL45"/>
  <c r="CK45"/>
  <c r="CJ45"/>
  <c r="CI45"/>
  <c r="CH45"/>
  <c r="CG45" s="1"/>
  <c r="CB45"/>
  <c r="BW45"/>
  <c r="BR45"/>
  <c r="BI45"/>
  <c r="BH45"/>
  <c r="BC45"/>
  <c r="AX45"/>
  <c r="AS45"/>
  <c r="AJ45"/>
  <c r="AI45"/>
  <c r="DJ44"/>
  <c r="DI44"/>
  <c r="DH44"/>
  <c r="DG44"/>
  <c r="DF44"/>
  <c r="DE44"/>
  <c r="DD44"/>
  <c r="DC44"/>
  <c r="DB44"/>
  <c r="DA44" s="1"/>
  <c r="CZ44"/>
  <c r="CY44"/>
  <c r="CX44"/>
  <c r="CW44"/>
  <c r="CV44"/>
  <c r="CU44"/>
  <c r="CT44"/>
  <c r="CS44"/>
  <c r="CR44"/>
  <c r="CQ44" s="1"/>
  <c r="CP44"/>
  <c r="CO44"/>
  <c r="CN44"/>
  <c r="CM44"/>
  <c r="CL44"/>
  <c r="CK44"/>
  <c r="CJ44"/>
  <c r="CI44"/>
  <c r="CH44"/>
  <c r="CG44" s="1"/>
  <c r="CB44"/>
  <c r="BW44"/>
  <c r="BR44"/>
  <c r="BI44"/>
  <c r="BH44"/>
  <c r="BC44"/>
  <c r="AX44"/>
  <c r="AS44"/>
  <c r="AJ44"/>
  <c r="AI44"/>
  <c r="DJ43"/>
  <c r="DI43"/>
  <c r="DH43"/>
  <c r="DG43"/>
  <c r="DF43"/>
  <c r="DE43"/>
  <c r="DD43"/>
  <c r="DC43"/>
  <c r="DB43"/>
  <c r="CZ43"/>
  <c r="CY43"/>
  <c r="CX43"/>
  <c r="CW43"/>
  <c r="CV43"/>
  <c r="CU43"/>
  <c r="CT43"/>
  <c r="CS43"/>
  <c r="CR43"/>
  <c r="CQ43" s="1"/>
  <c r="CP43"/>
  <c r="CO43"/>
  <c r="CN43"/>
  <c r="CM43"/>
  <c r="CL43"/>
  <c r="CK43"/>
  <c r="CJ43"/>
  <c r="CI43"/>
  <c r="CH43"/>
  <c r="CG43" s="1"/>
  <c r="CB43"/>
  <c r="BW43"/>
  <c r="BR43"/>
  <c r="BI43"/>
  <c r="BH43"/>
  <c r="BC43"/>
  <c r="AX43"/>
  <c r="AS43"/>
  <c r="AJ43"/>
  <c r="AI43"/>
  <c r="DJ42"/>
  <c r="DI42"/>
  <c r="DH42"/>
  <c r="DG42"/>
  <c r="DF42"/>
  <c r="DE42"/>
  <c r="DD42"/>
  <c r="DC42"/>
  <c r="DB42"/>
  <c r="CZ42"/>
  <c r="CY42"/>
  <c r="CX42"/>
  <c r="CW42"/>
  <c r="CV42"/>
  <c r="CU42"/>
  <c r="CT42"/>
  <c r="CS42"/>
  <c r="CR42"/>
  <c r="CQ42" s="1"/>
  <c r="CP42"/>
  <c r="CL42" s="1"/>
  <c r="CO42"/>
  <c r="CN42"/>
  <c r="CM42"/>
  <c r="CJ42"/>
  <c r="CI42"/>
  <c r="CH42"/>
  <c r="CB42"/>
  <c r="BW42"/>
  <c r="BR42"/>
  <c r="BI42"/>
  <c r="BH42"/>
  <c r="BC42"/>
  <c r="AX42"/>
  <c r="AS42"/>
  <c r="CK42"/>
  <c r="AJ42"/>
  <c r="AI42"/>
  <c r="DJ41"/>
  <c r="DI41"/>
  <c r="DH41"/>
  <c r="DG41"/>
  <c r="DF41"/>
  <c r="DE41"/>
  <c r="DD41"/>
  <c r="DC41"/>
  <c r="DB41"/>
  <c r="DA41" s="1"/>
  <c r="CZ41"/>
  <c r="CY41"/>
  <c r="CX41"/>
  <c r="CW41"/>
  <c r="CV41"/>
  <c r="CU41"/>
  <c r="CT41"/>
  <c r="CS41"/>
  <c r="CR41"/>
  <c r="CQ41" s="1"/>
  <c r="CP41"/>
  <c r="CO41"/>
  <c r="CN41"/>
  <c r="CM41"/>
  <c r="CL41"/>
  <c r="CK41"/>
  <c r="CJ41"/>
  <c r="CI41"/>
  <c r="CH41"/>
  <c r="CG41" s="1"/>
  <c r="DJ40"/>
  <c r="DH40"/>
  <c r="DD40"/>
  <c r="DB40"/>
  <c r="CZ40"/>
  <c r="CX40"/>
  <c r="CT40"/>
  <c r="CR40"/>
  <c r="CQ40" s="1"/>
  <c r="CN40"/>
  <c r="CB40"/>
  <c r="DI40"/>
  <c r="DG40"/>
  <c r="DF40" s="1"/>
  <c r="DE40"/>
  <c r="DC40"/>
  <c r="BR40"/>
  <c r="CY40"/>
  <c r="CW40"/>
  <c r="BI40"/>
  <c r="BH40"/>
  <c r="BC40"/>
  <c r="CU40"/>
  <c r="CS40"/>
  <c r="AX40"/>
  <c r="CP40"/>
  <c r="CO40"/>
  <c r="CM40"/>
  <c r="CK40"/>
  <c r="CJ40"/>
  <c r="CI40"/>
  <c r="CH40"/>
  <c r="AJ40"/>
  <c r="AI40"/>
  <c r="DJ39"/>
  <c r="DI39"/>
  <c r="DH39"/>
  <c r="DG39"/>
  <c r="DF39"/>
  <c r="DE39"/>
  <c r="DD39"/>
  <c r="DC39"/>
  <c r="DB39"/>
  <c r="CZ39"/>
  <c r="CY39"/>
  <c r="CX39"/>
  <c r="CW39"/>
  <c r="CV39"/>
  <c r="CU39"/>
  <c r="CT39"/>
  <c r="CS39"/>
  <c r="CR39"/>
  <c r="CQ39" s="1"/>
  <c r="CP39"/>
  <c r="CO39"/>
  <c r="CN39"/>
  <c r="CM39"/>
  <c r="CL39"/>
  <c r="CK39"/>
  <c r="CJ39"/>
  <c r="CI39"/>
  <c r="CH39"/>
  <c r="CG39" s="1"/>
  <c r="CB39"/>
  <c r="BW39"/>
  <c r="BR39"/>
  <c r="BI39"/>
  <c r="BH39"/>
  <c r="BC39"/>
  <c r="AX39"/>
  <c r="AJ39"/>
  <c r="AI39"/>
  <c r="DJ38"/>
  <c r="DI38"/>
  <c r="DH38"/>
  <c r="DG38"/>
  <c r="DF38"/>
  <c r="DE38"/>
  <c r="DD38"/>
  <c r="DC38"/>
  <c r="DB38"/>
  <c r="CZ38"/>
  <c r="CY38"/>
  <c r="CX38"/>
  <c r="CW38"/>
  <c r="CV38"/>
  <c r="CU38"/>
  <c r="CT38"/>
  <c r="CS38"/>
  <c r="CR38"/>
  <c r="CQ38" s="1"/>
  <c r="CP38"/>
  <c r="CO38"/>
  <c r="CN38"/>
  <c r="CM38"/>
  <c r="CL38"/>
  <c r="CK38"/>
  <c r="CJ38"/>
  <c r="CI38"/>
  <c r="CH38"/>
  <c r="CG38" s="1"/>
  <c r="CB38"/>
  <c r="BW38"/>
  <c r="BR38"/>
  <c r="BI38"/>
  <c r="BH38"/>
  <c r="BC38"/>
  <c r="AX38"/>
  <c r="AJ38"/>
  <c r="AI38"/>
  <c r="DJ37"/>
  <c r="DI37"/>
  <c r="DH37"/>
  <c r="DG37"/>
  <c r="DF37"/>
  <c r="DE37"/>
  <c r="DD37"/>
  <c r="DC37"/>
  <c r="DB37"/>
  <c r="CZ37"/>
  <c r="CY37"/>
  <c r="CX37"/>
  <c r="CW37"/>
  <c r="CV37"/>
  <c r="CU37"/>
  <c r="CT37"/>
  <c r="CS37"/>
  <c r="CR37"/>
  <c r="CQ37" s="1"/>
  <c r="CP37"/>
  <c r="CO37"/>
  <c r="CN37"/>
  <c r="CM37"/>
  <c r="CL37"/>
  <c r="CK37"/>
  <c r="CJ37"/>
  <c r="CI37"/>
  <c r="CH37"/>
  <c r="CG37" s="1"/>
  <c r="CB37"/>
  <c r="BW37"/>
  <c r="BR37"/>
  <c r="BI37"/>
  <c r="BH37"/>
  <c r="BC37"/>
  <c r="AX37"/>
  <c r="AS37"/>
  <c r="AJ37"/>
  <c r="AI37"/>
  <c r="DJ36"/>
  <c r="DI36"/>
  <c r="DH36"/>
  <c r="DG36"/>
  <c r="DF36"/>
  <c r="DE36"/>
  <c r="DD36"/>
  <c r="DC36"/>
  <c r="DB36"/>
  <c r="DA36" s="1"/>
  <c r="CZ36"/>
  <c r="CY36"/>
  <c r="CX36"/>
  <c r="CW36"/>
  <c r="CV36"/>
  <c r="CU36"/>
  <c r="CT36"/>
  <c r="CS36"/>
  <c r="CR36"/>
  <c r="CQ36" s="1"/>
  <c r="CP36"/>
  <c r="CO36"/>
  <c r="CN36"/>
  <c r="CM36"/>
  <c r="CL36"/>
  <c r="CK36"/>
  <c r="CJ36"/>
  <c r="CI36"/>
  <c r="CH36"/>
  <c r="CG36" s="1"/>
  <c r="CB36"/>
  <c r="BW36"/>
  <c r="BR36"/>
  <c r="BI36"/>
  <c r="BH36"/>
  <c r="BC36"/>
  <c r="AX36"/>
  <c r="AS36"/>
  <c r="AJ36"/>
  <c r="AI36"/>
  <c r="DJ35"/>
  <c r="DI35"/>
  <c r="DH35"/>
  <c r="DG35"/>
  <c r="DF35"/>
  <c r="DE35"/>
  <c r="DD35"/>
  <c r="DC35"/>
  <c r="DB35"/>
  <c r="DA35" s="1"/>
  <c r="CZ35"/>
  <c r="CY35"/>
  <c r="CX35"/>
  <c r="CW35"/>
  <c r="CV35"/>
  <c r="CU35"/>
  <c r="CT35"/>
  <c r="CS35"/>
  <c r="CR35"/>
  <c r="CQ35" s="1"/>
  <c r="CP35"/>
  <c r="CO35"/>
  <c r="CN35"/>
  <c r="CM35"/>
  <c r="CL35"/>
  <c r="CK35"/>
  <c r="CJ35"/>
  <c r="CI35"/>
  <c r="CH35"/>
  <c r="CG35" s="1"/>
  <c r="CB35"/>
  <c r="BW35"/>
  <c r="BR35"/>
  <c r="BI35"/>
  <c r="BH35"/>
  <c r="BC35"/>
  <c r="AX35"/>
  <c r="AS35"/>
  <c r="AJ35"/>
  <c r="AI35"/>
  <c r="DJ34"/>
  <c r="DI34"/>
  <c r="DH34"/>
  <c r="DG34"/>
  <c r="DF34"/>
  <c r="DE34"/>
  <c r="DD34"/>
  <c r="DC34"/>
  <c r="DB34"/>
  <c r="CZ34"/>
  <c r="CY34"/>
  <c r="CX34"/>
  <c r="CW34"/>
  <c r="CV34"/>
  <c r="CU34"/>
  <c r="CT34"/>
  <c r="CS34"/>
  <c r="CR34"/>
  <c r="CQ34" s="1"/>
  <c r="CP34"/>
  <c r="CO34"/>
  <c r="CN34"/>
  <c r="CM34"/>
  <c r="CL34"/>
  <c r="CK34"/>
  <c r="CJ34"/>
  <c r="CI34"/>
  <c r="CH34"/>
  <c r="CG34" s="1"/>
  <c r="CB34"/>
  <c r="BW34"/>
  <c r="BR34"/>
  <c r="BI34"/>
  <c r="BH34"/>
  <c r="BC34"/>
  <c r="AX34"/>
  <c r="AS34"/>
  <c r="AJ34"/>
  <c r="AI34"/>
  <c r="DJ33"/>
  <c r="DI33"/>
  <c r="DH33"/>
  <c r="DG33"/>
  <c r="DF33"/>
  <c r="DE33"/>
  <c r="DD33"/>
  <c r="DC33"/>
  <c r="DB33"/>
  <c r="CZ33"/>
  <c r="CY33"/>
  <c r="CX33"/>
  <c r="CW33"/>
  <c r="CV33"/>
  <c r="CU33"/>
  <c r="CT33"/>
  <c r="CS33"/>
  <c r="CR33"/>
  <c r="CQ33" s="1"/>
  <c r="CP33"/>
  <c r="CO33"/>
  <c r="CN33"/>
  <c r="CM33"/>
  <c r="CL33"/>
  <c r="CJ33"/>
  <c r="CH33"/>
  <c r="CB33"/>
  <c r="BW33"/>
  <c r="BR33"/>
  <c r="BQ33"/>
  <c r="BP33"/>
  <c r="BM33"/>
  <c r="BL33"/>
  <c r="BI33"/>
  <c r="BH33"/>
  <c r="BG33"/>
  <c r="BC33"/>
  <c r="AX33"/>
  <c r="AS33"/>
  <c r="AR33"/>
  <c r="CK33" s="1"/>
  <c r="AQ33"/>
  <c r="AN33"/>
  <c r="CI33" s="1"/>
  <c r="AM33"/>
  <c r="AJ33"/>
  <c r="AI33"/>
  <c r="DJ32"/>
  <c r="DI32"/>
  <c r="DH32"/>
  <c r="DG32"/>
  <c r="DF32" s="1"/>
  <c r="DE32"/>
  <c r="DD32"/>
  <c r="DC32"/>
  <c r="DB32"/>
  <c r="DA32"/>
  <c r="CY32"/>
  <c r="CX32"/>
  <c r="CW32"/>
  <c r="CU32"/>
  <c r="CT32"/>
  <c r="CS32"/>
  <c r="CR32"/>
  <c r="CQ32"/>
  <c r="CP32"/>
  <c r="CO32"/>
  <c r="CN32"/>
  <c r="CM32"/>
  <c r="CJ32"/>
  <c r="CH32"/>
  <c r="CB32"/>
  <c r="BW32"/>
  <c r="BR32"/>
  <c r="BQ32"/>
  <c r="CZ32" s="1"/>
  <c r="BP32"/>
  <c r="BL32"/>
  <c r="BH32"/>
  <c r="BC32"/>
  <c r="AX32"/>
  <c r="AS32"/>
  <c r="AR32"/>
  <c r="CK32" s="1"/>
  <c r="AQ32"/>
  <c r="AN32"/>
  <c r="CI32" s="1"/>
  <c r="CG32" s="1"/>
  <c r="AM32"/>
  <c r="AJ32"/>
  <c r="AI32"/>
  <c r="DJ31"/>
  <c r="DI31"/>
  <c r="DH31"/>
  <c r="DG31"/>
  <c r="DF31"/>
  <c r="DE31"/>
  <c r="DD31"/>
  <c r="DC31"/>
  <c r="DB31"/>
  <c r="DA31" s="1"/>
  <c r="CZ31"/>
  <c r="CY31"/>
  <c r="CX31"/>
  <c r="CW31"/>
  <c r="CV31"/>
  <c r="CU31"/>
  <c r="CT31"/>
  <c r="CS31"/>
  <c r="CR31"/>
  <c r="CQ31" s="1"/>
  <c r="CP31"/>
  <c r="CO31"/>
  <c r="CN31"/>
  <c r="CM31"/>
  <c r="CL31"/>
  <c r="CK31"/>
  <c r="CJ31"/>
  <c r="CI31"/>
  <c r="CH31"/>
  <c r="CG31" s="1"/>
  <c r="DJ30"/>
  <c r="DH30"/>
  <c r="DD30"/>
  <c r="DB30"/>
  <c r="CX30"/>
  <c r="CT30"/>
  <c r="CR30"/>
  <c r="CQ30" s="1"/>
  <c r="CF30"/>
  <c r="CE30"/>
  <c r="CD30"/>
  <c r="CD19" s="1"/>
  <c r="CD17" s="1"/>
  <c r="CC30"/>
  <c r="CB30"/>
  <c r="CA30"/>
  <c r="BZ30"/>
  <c r="DI30" s="1"/>
  <c r="BY30"/>
  <c r="BX30"/>
  <c r="DG30" s="1"/>
  <c r="DF30" s="1"/>
  <c r="BV30"/>
  <c r="DE30" s="1"/>
  <c r="BU30"/>
  <c r="BT30"/>
  <c r="DC30" s="1"/>
  <c r="BS30"/>
  <c r="BR30"/>
  <c r="BP30"/>
  <c r="BO30"/>
  <c r="CY30" s="1"/>
  <c r="BN30"/>
  <c r="BM30"/>
  <c r="BL30"/>
  <c r="BK30"/>
  <c r="CW30" s="1"/>
  <c r="BJ30"/>
  <c r="BH30"/>
  <c r="BG30"/>
  <c r="BF30"/>
  <c r="BE30"/>
  <c r="BD30"/>
  <c r="BC30" s="1"/>
  <c r="BB30"/>
  <c r="CU30" s="1"/>
  <c r="BA30"/>
  <c r="AZ30"/>
  <c r="CS30" s="1"/>
  <c r="AY30"/>
  <c r="AX30"/>
  <c r="AW30"/>
  <c r="CP30" s="1"/>
  <c r="AV30"/>
  <c r="CO30" s="1"/>
  <c r="AU30"/>
  <c r="CN30" s="1"/>
  <c r="AT30"/>
  <c r="CM30" s="1"/>
  <c r="AR30"/>
  <c r="CK30" s="1"/>
  <c r="AQ30"/>
  <c r="AP30"/>
  <c r="CJ30" s="1"/>
  <c r="AO30"/>
  <c r="AN30"/>
  <c r="CI30" s="1"/>
  <c r="AM30"/>
  <c r="AL30"/>
  <c r="CH30" s="1"/>
  <c r="CG30" s="1"/>
  <c r="AK30"/>
  <c r="AJ30"/>
  <c r="AI30"/>
  <c r="DJ29"/>
  <c r="DI29"/>
  <c r="DH29"/>
  <c r="DG29"/>
  <c r="DF29"/>
  <c r="DE29"/>
  <c r="DD29"/>
  <c r="DC29"/>
  <c r="DB29"/>
  <c r="CZ29"/>
  <c r="CY29"/>
  <c r="CX29"/>
  <c r="CW29"/>
  <c r="CV29"/>
  <c r="CU29"/>
  <c r="CT29"/>
  <c r="CS29"/>
  <c r="CR29"/>
  <c r="CQ29" s="1"/>
  <c r="CP29"/>
  <c r="CO29"/>
  <c r="CN29"/>
  <c r="CM29"/>
  <c r="CL29"/>
  <c r="CJ29"/>
  <c r="CH29"/>
  <c r="CB29"/>
  <c r="BW29"/>
  <c r="BR29"/>
  <c r="BM29"/>
  <c r="BL29"/>
  <c r="BI29"/>
  <c r="BH29"/>
  <c r="BC29"/>
  <c r="AX29"/>
  <c r="AS29"/>
  <c r="CK29"/>
  <c r="AN29"/>
  <c r="CI29" s="1"/>
  <c r="AM29"/>
  <c r="AJ29"/>
  <c r="AI29"/>
  <c r="DJ28"/>
  <c r="DI28"/>
  <c r="DH28"/>
  <c r="DG28"/>
  <c r="DF28" s="1"/>
  <c r="DE28"/>
  <c r="DD28"/>
  <c r="DC28"/>
  <c r="DB28"/>
  <c r="DA28"/>
  <c r="CZ28"/>
  <c r="CY28"/>
  <c r="CX28"/>
  <c r="CW28"/>
  <c r="CV28" s="1"/>
  <c r="CU28"/>
  <c r="CT28"/>
  <c r="CS28"/>
  <c r="CR28"/>
  <c r="CQ28"/>
  <c r="CP28"/>
  <c r="CO28"/>
  <c r="CN28"/>
  <c r="CM28"/>
  <c r="CK28"/>
  <c r="CJ28"/>
  <c r="CI28"/>
  <c r="CH28"/>
  <c r="CG28"/>
  <c r="CB28"/>
  <c r="BW28"/>
  <c r="BR28"/>
  <c r="BI28"/>
  <c r="BH28"/>
  <c r="BG28"/>
  <c r="BC28" s="1"/>
  <c r="AX28"/>
  <c r="AS28"/>
  <c r="AJ28"/>
  <c r="AI28"/>
  <c r="DJ27"/>
  <c r="DI27"/>
  <c r="DH27"/>
  <c r="DG27"/>
  <c r="DF27"/>
  <c r="DE27"/>
  <c r="DD27"/>
  <c r="DC27"/>
  <c r="DB27"/>
  <c r="DA27" s="1"/>
  <c r="CZ27"/>
  <c r="CY27"/>
  <c r="CX27"/>
  <c r="CW27"/>
  <c r="CV27"/>
  <c r="CU27"/>
  <c r="CT27"/>
  <c r="CS27"/>
  <c r="CR27"/>
  <c r="CQ27" s="1"/>
  <c r="CP27"/>
  <c r="CO27"/>
  <c r="CN27"/>
  <c r="CM27"/>
  <c r="CL27"/>
  <c r="CK27"/>
  <c r="CJ27"/>
  <c r="CI27"/>
  <c r="CH27"/>
  <c r="CG27" s="1"/>
  <c r="BI27"/>
  <c r="BH27"/>
  <c r="AX27"/>
  <c r="AJ27"/>
  <c r="AI27"/>
  <c r="DJ26"/>
  <c r="DI26"/>
  <c r="DH26"/>
  <c r="DG26"/>
  <c r="DF26" s="1"/>
  <c r="DE26"/>
  <c r="DD26"/>
  <c r="DC26"/>
  <c r="DB26"/>
  <c r="DA26"/>
  <c r="CY26"/>
  <c r="CX26"/>
  <c r="CW26"/>
  <c r="CU26"/>
  <c r="CT26"/>
  <c r="CS26"/>
  <c r="CR26"/>
  <c r="CQ26"/>
  <c r="CP26"/>
  <c r="CO26"/>
  <c r="CN26"/>
  <c r="CM26"/>
  <c r="CL26" s="1"/>
  <c r="CK26"/>
  <c r="CJ26"/>
  <c r="CI26"/>
  <c r="CH26"/>
  <c r="CG26"/>
  <c r="CB26"/>
  <c r="BW26"/>
  <c r="BR26"/>
  <c r="BQ26"/>
  <c r="CZ26" s="1"/>
  <c r="BP26"/>
  <c r="BI26"/>
  <c r="BH26"/>
  <c r="BC26"/>
  <c r="AX26"/>
  <c r="AS26"/>
  <c r="AR26"/>
  <c r="AQ26"/>
  <c r="AJ26"/>
  <c r="AI26"/>
  <c r="DJ25"/>
  <c r="DI25"/>
  <c r="DH25"/>
  <c r="DG25"/>
  <c r="DF25" s="1"/>
  <c r="DE25"/>
  <c r="DD25"/>
  <c r="DC25"/>
  <c r="DB25"/>
  <c r="DA25"/>
  <c r="CZ25"/>
  <c r="CY25"/>
  <c r="CX25"/>
  <c r="CW25"/>
  <c r="CV25" s="1"/>
  <c r="CU25"/>
  <c r="CT25"/>
  <c r="CS25"/>
  <c r="CR25"/>
  <c r="CQ25"/>
  <c r="CP25"/>
  <c r="CO25"/>
  <c r="CN25"/>
  <c r="CM25"/>
  <c r="CL25" s="1"/>
  <c r="CK25"/>
  <c r="CJ25"/>
  <c r="CI25"/>
  <c r="CH25"/>
  <c r="CG25"/>
  <c r="CB25"/>
  <c r="BW25"/>
  <c r="BR25"/>
  <c r="BI25"/>
  <c r="BH25"/>
  <c r="BC25"/>
  <c r="AX25"/>
  <c r="AS25"/>
  <c r="AJ25"/>
  <c r="AI25"/>
  <c r="DJ24"/>
  <c r="DI24"/>
  <c r="DH24"/>
  <c r="DG24"/>
  <c r="DF24" s="1"/>
  <c r="DE24"/>
  <c r="DD24"/>
  <c r="DC24"/>
  <c r="DB24"/>
  <c r="DA24"/>
  <c r="CY24"/>
  <c r="CX24"/>
  <c r="CW24"/>
  <c r="CU24"/>
  <c r="CT24"/>
  <c r="CS24"/>
  <c r="CR24"/>
  <c r="CQ24"/>
  <c r="CP24"/>
  <c r="CO24"/>
  <c r="CN24"/>
  <c r="CM24"/>
  <c r="CK24"/>
  <c r="CJ24"/>
  <c r="CI24"/>
  <c r="CH24"/>
  <c r="CG24"/>
  <c r="CB24"/>
  <c r="BW24"/>
  <c r="BR24"/>
  <c r="BQ24"/>
  <c r="CZ24" s="1"/>
  <c r="BP24"/>
  <c r="BI24"/>
  <c r="BH24"/>
  <c r="BC24"/>
  <c r="AX24"/>
  <c r="AS24"/>
  <c r="AR24"/>
  <c r="AQ24"/>
  <c r="AJ24"/>
  <c r="AI24"/>
  <c r="DJ23"/>
  <c r="DI23"/>
  <c r="DH23"/>
  <c r="DG23"/>
  <c r="DF23" s="1"/>
  <c r="DE23"/>
  <c r="DD23"/>
  <c r="DC23"/>
  <c r="DB23"/>
  <c r="DA23"/>
  <c r="CZ23"/>
  <c r="CY23"/>
  <c r="CX23"/>
  <c r="CW23"/>
  <c r="CV23" s="1"/>
  <c r="CU23"/>
  <c r="CT23"/>
  <c r="CS23"/>
  <c r="CR23"/>
  <c r="CQ23"/>
  <c r="CP23"/>
  <c r="CO23"/>
  <c r="CN23"/>
  <c r="CM23"/>
  <c r="CL23" s="1"/>
  <c r="CK23"/>
  <c r="CJ23"/>
  <c r="CI23"/>
  <c r="CH23"/>
  <c r="CG23"/>
  <c r="CB23"/>
  <c r="BW23"/>
  <c r="BR23"/>
  <c r="BI23"/>
  <c r="BH23"/>
  <c r="BC23"/>
  <c r="AX23"/>
  <c r="AS23"/>
  <c r="AJ23"/>
  <c r="AI23"/>
  <c r="CL22"/>
  <c r="CK22"/>
  <c r="CJ22"/>
  <c r="CI22"/>
  <c r="CH22"/>
  <c r="DH21"/>
  <c r="DD21"/>
  <c r="DB21"/>
  <c r="CX21"/>
  <c r="CT21"/>
  <c r="CR21"/>
  <c r="CQ21" s="1"/>
  <c r="CN21"/>
  <c r="CF21"/>
  <c r="CE21"/>
  <c r="CD21"/>
  <c r="CC21"/>
  <c r="CB21"/>
  <c r="CA21"/>
  <c r="DJ21" s="1"/>
  <c r="BZ21"/>
  <c r="DI21" s="1"/>
  <c r="BY21"/>
  <c r="BX21"/>
  <c r="DG21" s="1"/>
  <c r="BV21"/>
  <c r="DE21" s="1"/>
  <c r="BU21"/>
  <c r="BT21"/>
  <c r="DC21" s="1"/>
  <c r="BS21"/>
  <c r="BP21"/>
  <c r="BO21"/>
  <c r="CY21" s="1"/>
  <c r="BN21"/>
  <c r="BM21"/>
  <c r="BL21"/>
  <c r="BK21"/>
  <c r="CW21" s="1"/>
  <c r="BJ21"/>
  <c r="BJ19" s="1"/>
  <c r="BH21"/>
  <c r="BG21"/>
  <c r="BF21"/>
  <c r="BF19" s="1"/>
  <c r="BE21"/>
  <c r="BD21"/>
  <c r="BC21" s="1"/>
  <c r="BB21"/>
  <c r="CU21" s="1"/>
  <c r="BA21"/>
  <c r="AZ21"/>
  <c r="CS21" s="1"/>
  <c r="AY21"/>
  <c r="AX21"/>
  <c r="AW21"/>
  <c r="CP21" s="1"/>
  <c r="AV21"/>
  <c r="CO21" s="1"/>
  <c r="AU21"/>
  <c r="AT21"/>
  <c r="CM21" s="1"/>
  <c r="AR21"/>
  <c r="CK21" s="1"/>
  <c r="AQ21"/>
  <c r="AI21" s="1"/>
  <c r="AP21"/>
  <c r="CJ21" s="1"/>
  <c r="AO21"/>
  <c r="AN21"/>
  <c r="CI21" s="1"/>
  <c r="AM21"/>
  <c r="AL21"/>
  <c r="CH21" s="1"/>
  <c r="CG21" s="1"/>
  <c r="AK21"/>
  <c r="AJ21"/>
  <c r="CL20"/>
  <c r="CK20"/>
  <c r="CJ20"/>
  <c r="CI20"/>
  <c r="CH20"/>
  <c r="DI19"/>
  <c r="DG19"/>
  <c r="CF19"/>
  <c r="CE19"/>
  <c r="CC19"/>
  <c r="BZ19"/>
  <c r="BY19"/>
  <c r="DH19" s="1"/>
  <c r="BX19"/>
  <c r="BU19"/>
  <c r="DD19" s="1"/>
  <c r="BT19"/>
  <c r="DC19" s="1"/>
  <c r="BS19"/>
  <c r="DB19" s="1"/>
  <c r="BP19"/>
  <c r="BO19"/>
  <c r="CY19" s="1"/>
  <c r="BN19"/>
  <c r="BM19"/>
  <c r="CX19" s="1"/>
  <c r="BL19"/>
  <c r="BK19"/>
  <c r="CW19" s="1"/>
  <c r="BG19"/>
  <c r="BE19"/>
  <c r="BD19"/>
  <c r="BA19"/>
  <c r="CT19" s="1"/>
  <c r="AY19"/>
  <c r="CR19" s="1"/>
  <c r="AQ19"/>
  <c r="AO19"/>
  <c r="AM19"/>
  <c r="AK19"/>
  <c r="CE17"/>
  <c r="BZ17"/>
  <c r="DI17" s="1"/>
  <c r="BY17"/>
  <c r="DH17" s="1"/>
  <c r="BU17"/>
  <c r="BS17"/>
  <c r="DB17" s="1"/>
  <c r="BO17"/>
  <c r="BN17"/>
  <c r="BM17"/>
  <c r="CX17" s="1"/>
  <c r="BL17"/>
  <c r="BK17"/>
  <c r="BE17"/>
  <c r="BD17"/>
  <c r="BA17"/>
  <c r="AY17"/>
  <c r="CR17" s="1"/>
  <c r="AO17"/>
  <c r="AM17"/>
  <c r="AK17"/>
  <c r="AI19" l="1"/>
  <c r="CG48"/>
  <c r="DA48"/>
  <c r="BR49"/>
  <c r="AX47"/>
  <c r="AX49"/>
  <c r="AU19"/>
  <c r="CN19" s="1"/>
  <c r="CL28"/>
  <c r="CV40"/>
  <c r="CG40"/>
  <c r="CA47"/>
  <c r="DJ47" s="1"/>
  <c r="DF47" s="1"/>
  <c r="DF49"/>
  <c r="BV47"/>
  <c r="DA49"/>
  <c r="BQ47"/>
  <c r="CV49"/>
  <c r="BH47"/>
  <c r="BP17"/>
  <c r="BP78" s="1"/>
  <c r="BC49"/>
  <c r="BC47"/>
  <c r="CL47"/>
  <c r="CL49"/>
  <c r="AR47"/>
  <c r="CG49"/>
  <c r="AI47"/>
  <c r="AQ17"/>
  <c r="AQ78" s="1"/>
  <c r="AI49"/>
  <c r="DA42"/>
  <c r="DA39"/>
  <c r="DA37"/>
  <c r="DA34"/>
  <c r="DA43"/>
  <c r="CB19"/>
  <c r="DA29"/>
  <c r="CC52"/>
  <c r="BX52"/>
  <c r="CA19"/>
  <c r="DF21"/>
  <c r="BV62"/>
  <c r="DE62" s="1"/>
  <c r="DA72"/>
  <c r="DA64"/>
  <c r="BR52"/>
  <c r="DA38"/>
  <c r="DA33"/>
  <c r="BT17"/>
  <c r="DC17" s="1"/>
  <c r="BV19"/>
  <c r="DE19" s="1"/>
  <c r="DA19" s="1"/>
  <c r="BR21"/>
  <c r="BC52"/>
  <c r="AX52"/>
  <c r="AX54"/>
  <c r="CQ52"/>
  <c r="CL40"/>
  <c r="AW62"/>
  <c r="AW60" s="1"/>
  <c r="CL71"/>
  <c r="CL59"/>
  <c r="AU17"/>
  <c r="CN17" s="1"/>
  <c r="CL30"/>
  <c r="CL32"/>
  <c r="CL24"/>
  <c r="AW19"/>
  <c r="CP19" s="1"/>
  <c r="CL21"/>
  <c r="CL70"/>
  <c r="CA62"/>
  <c r="BG17"/>
  <c r="BG78" s="1"/>
  <c r="BC60"/>
  <c r="BC64"/>
  <c r="BB62"/>
  <c r="BV60"/>
  <c r="DA68"/>
  <c r="CL64"/>
  <c r="BH19"/>
  <c r="BJ17"/>
  <c r="CG29"/>
  <c r="CG33"/>
  <c r="DA21"/>
  <c r="CV24"/>
  <c r="DA30"/>
  <c r="CV32"/>
  <c r="CG42"/>
  <c r="BC19"/>
  <c r="BF17"/>
  <c r="CV26"/>
  <c r="DA40"/>
  <c r="AM79"/>
  <c r="AM78"/>
  <c r="BA79"/>
  <c r="CT79" s="1"/>
  <c r="BA78"/>
  <c r="CT78" s="1"/>
  <c r="BE79"/>
  <c r="BE78"/>
  <c r="BK79"/>
  <c r="BK78"/>
  <c r="BO79"/>
  <c r="CY79" s="1"/>
  <c r="BO78"/>
  <c r="CY78" s="1"/>
  <c r="BU79"/>
  <c r="DD79" s="1"/>
  <c r="BU78"/>
  <c r="DD78" s="1"/>
  <c r="CE79"/>
  <c r="CE78"/>
  <c r="BD79"/>
  <c r="BD78"/>
  <c r="BL79"/>
  <c r="BL78"/>
  <c r="BN79"/>
  <c r="BN78"/>
  <c r="BZ79"/>
  <c r="DI79" s="1"/>
  <c r="BZ78"/>
  <c r="DI78" s="1"/>
  <c r="CD79"/>
  <c r="CD78"/>
  <c r="CF79"/>
  <c r="CF78"/>
  <c r="CW17"/>
  <c r="CT17"/>
  <c r="DD17"/>
  <c r="AL19"/>
  <c r="AN19"/>
  <c r="AP19"/>
  <c r="AR19"/>
  <c r="AT19"/>
  <c r="AV19"/>
  <c r="AZ19"/>
  <c r="BB19"/>
  <c r="AS21"/>
  <c r="BQ21"/>
  <c r="BW21"/>
  <c r="AS30"/>
  <c r="BQ30"/>
  <c r="BW30"/>
  <c r="BI32"/>
  <c r="AS40"/>
  <c r="BW40"/>
  <c r="CQ47"/>
  <c r="CQ49"/>
  <c r="CL52"/>
  <c r="DA52"/>
  <c r="CL54"/>
  <c r="DA54"/>
  <c r="DF54"/>
  <c r="CL57"/>
  <c r="DA57"/>
  <c r="DF57"/>
  <c r="DA62"/>
  <c r="CQ64"/>
  <c r="DF64"/>
  <c r="AK79"/>
  <c r="AK78"/>
  <c r="AO79"/>
  <c r="AO78"/>
  <c r="AU78"/>
  <c r="CN78" s="1"/>
  <c r="AY79"/>
  <c r="AY78"/>
  <c r="BM79"/>
  <c r="CX79" s="1"/>
  <c r="BM78"/>
  <c r="CX78" s="1"/>
  <c r="BS79"/>
  <c r="BS78"/>
  <c r="BY79"/>
  <c r="DH79" s="1"/>
  <c r="BY78"/>
  <c r="DH78" s="1"/>
  <c r="CY17"/>
  <c r="BR60"/>
  <c r="AX62"/>
  <c r="BR62"/>
  <c r="AS47"/>
  <c r="BW47"/>
  <c r="AS49"/>
  <c r="BW49"/>
  <c r="AS52"/>
  <c r="BW52"/>
  <c r="AS54"/>
  <c r="BW54"/>
  <c r="AS57"/>
  <c r="BW57"/>
  <c r="AS64"/>
  <c r="BT79" l="1"/>
  <c r="DC79" s="1"/>
  <c r="DE47"/>
  <c r="DA47" s="1"/>
  <c r="BR47"/>
  <c r="CZ47"/>
  <c r="CV47" s="1"/>
  <c r="BI47"/>
  <c r="BP79"/>
  <c r="BG79"/>
  <c r="CK47"/>
  <c r="CG47" s="1"/>
  <c r="AJ47"/>
  <c r="AI78"/>
  <c r="AQ79"/>
  <c r="AI79" s="1"/>
  <c r="AI17"/>
  <c r="BR19"/>
  <c r="CB52"/>
  <c r="CC17"/>
  <c r="DG52"/>
  <c r="DF52" s="1"/>
  <c r="BX17"/>
  <c r="DJ19"/>
  <c r="DF19" s="1"/>
  <c r="BW19"/>
  <c r="BT78"/>
  <c r="DC78" s="1"/>
  <c r="CP62"/>
  <c r="CL62" s="1"/>
  <c r="AS62"/>
  <c r="AU79"/>
  <c r="CN79" s="1"/>
  <c r="DJ62"/>
  <c r="DF62" s="1"/>
  <c r="BW62"/>
  <c r="CA60"/>
  <c r="CU62"/>
  <c r="CQ62" s="1"/>
  <c r="BB60"/>
  <c r="BB17" s="1"/>
  <c r="DE60"/>
  <c r="DA60" s="1"/>
  <c r="BV17"/>
  <c r="CP60"/>
  <c r="CL60" s="1"/>
  <c r="AS60"/>
  <c r="AW17"/>
  <c r="DB78"/>
  <c r="CZ21"/>
  <c r="CV21" s="1"/>
  <c r="BQ19"/>
  <c r="BI21"/>
  <c r="CS19"/>
  <c r="AZ17"/>
  <c r="CO19"/>
  <c r="AV17"/>
  <c r="CI19"/>
  <c r="AN17"/>
  <c r="DB79"/>
  <c r="CR79"/>
  <c r="CZ30"/>
  <c r="CV30" s="1"/>
  <c r="BI30"/>
  <c r="CU19"/>
  <c r="CM19"/>
  <c r="CL19" s="1"/>
  <c r="AS19"/>
  <c r="AT17"/>
  <c r="CJ19"/>
  <c r="AP17"/>
  <c r="CH19"/>
  <c r="AJ19"/>
  <c r="AL17"/>
  <c r="CW79"/>
  <c r="BF79"/>
  <c r="BC79" s="1"/>
  <c r="BF78"/>
  <c r="BC17"/>
  <c r="AX19"/>
  <c r="CR78"/>
  <c r="CK19"/>
  <c r="AR17"/>
  <c r="CW78"/>
  <c r="BJ79"/>
  <c r="BH79" s="1"/>
  <c r="BJ78"/>
  <c r="BH78" s="1"/>
  <c r="BH17"/>
  <c r="BC78"/>
  <c r="CB17" l="1"/>
  <c r="CC78"/>
  <c r="CB78" s="1"/>
  <c r="CC79"/>
  <c r="CB79" s="1"/>
  <c r="DG17"/>
  <c r="BX79"/>
  <c r="DG79" s="1"/>
  <c r="BX78"/>
  <c r="DG78" s="1"/>
  <c r="DJ60"/>
  <c r="DF60" s="1"/>
  <c r="BW60"/>
  <c r="CA17"/>
  <c r="CU60"/>
  <c r="CQ60" s="1"/>
  <c r="AX60"/>
  <c r="DE17"/>
  <c r="DA17" s="1"/>
  <c r="BV78"/>
  <c r="BV79"/>
  <c r="BR17"/>
  <c r="AW79"/>
  <c r="CP79" s="1"/>
  <c r="AW78"/>
  <c r="CP78" s="1"/>
  <c r="CP17"/>
  <c r="AR79"/>
  <c r="CK79" s="1"/>
  <c r="AR78"/>
  <c r="CK78" s="1"/>
  <c r="CK17"/>
  <c r="AL79"/>
  <c r="AL78"/>
  <c r="CH17"/>
  <c r="AJ17"/>
  <c r="BB79"/>
  <c r="CU79" s="1"/>
  <c r="BB78"/>
  <c r="CU78" s="1"/>
  <c r="CU17"/>
  <c r="AN79"/>
  <c r="CI79" s="1"/>
  <c r="AN78"/>
  <c r="CI78" s="1"/>
  <c r="CI17"/>
  <c r="AV79"/>
  <c r="CO79" s="1"/>
  <c r="AV78"/>
  <c r="CO78" s="1"/>
  <c r="CO17"/>
  <c r="AZ79"/>
  <c r="AZ78"/>
  <c r="CS17"/>
  <c r="AX17"/>
  <c r="CG19"/>
  <c r="AP79"/>
  <c r="CJ79" s="1"/>
  <c r="AP78"/>
  <c r="CJ78" s="1"/>
  <c r="CJ17"/>
  <c r="AT79"/>
  <c r="AT78"/>
  <c r="CM17"/>
  <c r="AS17"/>
  <c r="BI19"/>
  <c r="CZ19"/>
  <c r="CV19" s="1"/>
  <c r="BQ17"/>
  <c r="CQ19"/>
  <c r="CA79" l="1"/>
  <c r="BW17"/>
  <c r="DJ17"/>
  <c r="DF17" s="1"/>
  <c r="CA78"/>
  <c r="DE79"/>
  <c r="DA79" s="1"/>
  <c r="BR79"/>
  <c r="DE78"/>
  <c r="DA78" s="1"/>
  <c r="BR78"/>
  <c r="CM78"/>
  <c r="CL78" s="1"/>
  <c r="AS78"/>
  <c r="CH79"/>
  <c r="CG79" s="1"/>
  <c r="AJ79"/>
  <c r="BQ79"/>
  <c r="BQ78"/>
  <c r="CZ17"/>
  <c r="CV17" s="1"/>
  <c r="BI17"/>
  <c r="CM79"/>
  <c r="CL79" s="1"/>
  <c r="AS79"/>
  <c r="CS79"/>
  <c r="CQ79" s="1"/>
  <c r="AX79"/>
  <c r="CH78"/>
  <c r="CG78" s="1"/>
  <c r="AJ78"/>
  <c r="CL17"/>
  <c r="CQ17"/>
  <c r="CS78"/>
  <c r="CQ78" s="1"/>
  <c r="AX78"/>
  <c r="CG17"/>
  <c r="DJ79" l="1"/>
  <c r="DF79" s="1"/>
  <c r="BW79"/>
  <c r="DJ78"/>
  <c r="DF78" s="1"/>
  <c r="BW78"/>
  <c r="CZ78"/>
  <c r="CV78" s="1"/>
  <c r="BI78"/>
  <c r="CZ79"/>
  <c r="CV79" s="1"/>
  <c r="BI79"/>
</calcChain>
</file>

<file path=xl/sharedStrings.xml><?xml version="1.0" encoding="utf-8"?>
<sst xmlns="http://schemas.openxmlformats.org/spreadsheetml/2006/main" count="1154" uniqueCount="370">
  <si>
    <t>на 2018 - 2021 годы</t>
  </si>
  <si>
    <t>Финансовый орган субъекта Российской Федерации</t>
  </si>
  <si>
    <t>Комитет финансов муниципального образования Киришский муниципальный район Ленинградской области</t>
  </si>
  <si>
    <t>Единица измерения: тыс. руб. (с точностью до первого десятичного знака)</t>
  </si>
  <si>
    <t>Наименование полномочия, расходного обязательства</t>
  </si>
  <si>
    <t>Код строки</t>
  </si>
  <si>
    <t>Правовое основание финансового обеспечения полномочия, расходного обязательства муниципального образования</t>
  </si>
  <si>
    <t>Группа полномочий</t>
  </si>
  <si>
    <t>Код расхода по БК</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</si>
  <si>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</si>
  <si>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</si>
  <si>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 xml:space="preserve">Оценка стоимости полномочий муниципальных образований </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</si>
  <si>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</si>
  <si>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</si>
  <si>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</si>
  <si>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</si>
  <si>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муниципальных образований</t>
  </si>
  <si>
    <t>отчетный</t>
  </si>
  <si>
    <t>текущий</t>
  </si>
  <si>
    <t>очередной</t>
  </si>
  <si>
    <t>плановый период</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</si>
  <si>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</si>
  <si>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</si>
  <si>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</si>
  <si>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</si>
  <si>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</si>
  <si>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</si>
  <si>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</si>
  <si>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 xml:space="preserve">Нормативные правовые акты субъекта Российской Федерации </t>
  </si>
  <si>
    <t>2018 г.</t>
  </si>
  <si>
    <t>2019 г.</t>
  </si>
  <si>
    <t>2020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</si>
  <si>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</si>
  <si>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</si>
  <si>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</si>
  <si>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</si>
  <si>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</si>
  <si>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раздел/подраздел</t>
  </si>
  <si>
    <t>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</si>
  <si>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</si>
  <si>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</si>
  <si>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</si>
  <si>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</si>
  <si>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</si>
  <si>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 xml:space="preserve">в т.ч. за счет целевых средств регионального бюджета </t>
  </si>
  <si>
    <t>2021 г.</t>
  </si>
  <si>
    <t>в т.ч за счет целевых средств федерального бюджета</t>
  </si>
  <si>
    <t>утвержденные бюджетные назначения</t>
  </si>
  <si>
    <t>исполнено</t>
  </si>
  <si>
    <t>в т.ч. за счет средств местных бюджетов</t>
  </si>
  <si>
    <t>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</si>
  <si>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</si>
  <si>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X</t>
  </si>
  <si>
    <t>в том числе:</t>
  </si>
  <si>
    <t>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</si>
  <si>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</si>
  <si>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</si>
  <si>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</si>
  <si>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владение, пользование и распоряжение имуществом, находящимся в муниципальной собственности сельского поселения</t>
  </si>
  <si>
    <t>6505</t>
  </si>
  <si>
    <t>1) федеральный закон от 29.12.2004 №188-ФЗ "Жилищный кодекс Российской Федерации"
2) федеральный закон от 06.10.2003 №131-фз "Об общих принципах организации местного самоуправления в Российской Федерации"</t>
  </si>
  <si>
    <t>1) ст.2
2) пп.3, п.1, ст.14</t>
  </si>
  <si>
    <t>1) 01.03.2005 - не установлена
2) 06.10.2003 - не установлена</t>
  </si>
  <si>
    <t>Решение совета депутатов МО Кусинское сельское поселение от 28.06.2018 №60/269 "Об утверждении Положения об управлении и распоряжении имуществом муниципального образования Кусинское сельское поселение Киришского муниципального района Ленинградской области"</t>
  </si>
  <si>
    <t>в целом</t>
  </si>
  <si>
    <t>28.06.2018 - не установлена</t>
  </si>
  <si>
    <t>1</t>
  </si>
  <si>
    <t>01/13</t>
  </si>
  <si>
    <t>13</t>
  </si>
  <si>
    <t xml:space="preserve">расчетный, плановый метод
</t>
  </si>
  <si>
    <t>обеспечение первичных мер пожарной безопасности в границах населенных пунктов сельского поселения</t>
  </si>
  <si>
    <t>6506</t>
  </si>
  <si>
    <t>1) федеральный закон от 21.12.1994 №69-ФЗ "О пожарной безопасности"
2) федеральный закон от 06.10.2003 №131-фз "Об общих принципах организации местного самоуправления в Российской Федерации"</t>
  </si>
  <si>
    <t>1) ст.19
2) пп.9, п.1, ст.14</t>
  </si>
  <si>
    <t>1) 26.12.1994 - не установлена
2) 06.10.2003 - не установлена</t>
  </si>
  <si>
    <t>Областной закон Ленинградской области от 25.12.2006 №169-оз "О пожарной безопасности Ленинградской области"</t>
  </si>
  <si>
    <t>ст.8-1</t>
  </si>
  <si>
    <t>08.01.2007 - не установлена</t>
  </si>
  <si>
    <t>Постановление Правительства Ленинградской области от 05.06.2007 №126 ""О методических рекомендациях по осуществлению муниципальными образованиями Ленинградскйо области полномочий повопросам гражданской обороны, защиты населения от чрезвычайных ситуаций""</t>
  </si>
  <si>
    <t>05.06.2007 - не установлена</t>
  </si>
  <si>
    <t>1) Постановление администрации Кусинского сельского поселения от 17.01.2018 №6 "О первичных мерах по предупреждению и обеспечению пожарной безопасности на территории МО Кусинское сельское поселение на 2018 год"
2) Постановление администрации Кусинского сельского поселения от 17.04.2017 №53 "Об обеспечении надлежащего состояния наружного противопожарного водоснабжения в границах муниципального образования Кусинское сельское поселение Киришского муниципального района Ленинградской области"
3) Постановление администрации Кусинского сельского поселения от 16.12.2016 №198 "Об утверждении Положения о деятельности добровольной пожарной охраны муниципального образования Кусинское сельское поселение Киришского муниципального района Ленинградской области"                                                                                                                                                                                 4) Постановление администрации Кусинского сельского поселения от 31.01.2019 №29 "О первичных мерах по предупреждению и обеспечению пожарной безопасности на территории МО Кусинское сельское поселение на 2019 год"</t>
  </si>
  <si>
    <t>1) в целом
2) в целом
3) в целом    4) в целом</t>
  </si>
  <si>
    <t>1) 17.01.2018 - 31.12.2018
2) 17.04.2017 - не установлена
3) 16.12.2016 - не установлена  4) 31.01.2019 - 31.12.2019</t>
  </si>
  <si>
    <t>12</t>
  </si>
  <si>
    <t>05/03</t>
  </si>
  <si>
    <t>03</t>
  </si>
  <si>
    <t>создание условий для обеспечения жителей сельского поселения услугами связи, общественного питания, торговли и бытового обслуживания</t>
  </si>
  <si>
    <t>6507</t>
  </si>
  <si>
    <t>федеральный закон от 06.10.2003 №131-фз "Об общих принципах организации местного самоуправления в Российской Федерации"</t>
  </si>
  <si>
    <t>пп.10, п.1, ст.14</t>
  </si>
  <si>
    <t>06.10.2003 - не установлена</t>
  </si>
  <si>
    <t>1) Постановление администрации Кусинского сельского поселения от 08.01.2018 №2 "Об утверждении порядка предоставления субсидии на возмещение затрат муниципальному предприятию «Жилищное хозяйство муниципального образования Кусинское сельское поселение» Киришского муниципального района Ленинградской области в связи с оказанием банных услуг населению на территории муниципального образования Кусинское сельское поселение Киришского муниципального района Ленинградской области"                                                                                                                                                                                                                  2) Постановление администрации Кусинского сельского поселения от 21.01.2019 №16 "Об утверждении Порядка предоставления субсидии на возмещение недополученных доходов муниципальному предприятию «Жилищное хозяйство» муниципального образования Кусинское сельское поселение в связи с оказанием банных услуг населению на территории муниципального образования Кусинское сельское поселение Киришского муниципального района Ленинградской области"</t>
  </si>
  <si>
    <t>1) в целом   2) в целом</t>
  </si>
  <si>
    <t>1) 08.01.2018 - 31.01.2018                2) 21.01.2019 - не установлено</t>
  </si>
  <si>
    <t>23</t>
  </si>
  <si>
    <t>05/02</t>
  </si>
  <si>
    <t>02</t>
  </si>
  <si>
    <t>создание условий для организации досуга и обеспечения жителей сельского поселения услугами организаций культуры</t>
  </si>
  <si>
    <t>6508</t>
  </si>
  <si>
    <t xml:space="preserve">1) федеральный закон от 06.10.2003 №131-фз "Об общих принципах организации местного самоуправления в Российской Федерации"                                                         2) Федеральный закон №3612-1 от 09.10.1992 "Основы законодательства Российской Федерации о культуре"
</t>
  </si>
  <si>
    <t>1) пп.12, п.1, ст.14                     2) ст.40</t>
  </si>
  <si>
    <t>1) 06.10.2003 - не установлена  2) 17.11.1992-не установлен</t>
  </si>
  <si>
    <t xml:space="preserve">Постановление Правительства Ленинградской области №72 от 20.03.2006 "Об утверждении Методических рекомендаций по исполнению муниципальными образованиями Ленинградской области полномочий в сфере культуры"
</t>
  </si>
  <si>
    <t xml:space="preserve">в целом
</t>
  </si>
  <si>
    <t xml:space="preserve">15.05.2006-не установлен
</t>
  </si>
  <si>
    <t xml:space="preserve">1) Постановление администрации Кусинского сельского поселения от 19.08.2013 №79 "О мерах по поэтапному повышению заработной платы работников учреждений культуры муниципального образования Кусинское сельское поселение и утверждении Плана мероприятий («дорожной карты»), направленного на повышение эффективности сферы культуры и совершенствование оплаты труда работников учреждений культуры муниципального образования Кусинское сельское поселение Киришского муниципального района Ленинградской области" 
2) Решение совета депутатов МО Кусинское сельское поселение от 02.09.2014 №68/324 "Об утверждении Положения о порядке организации и проведения культурно-массовых, театрально-зрелищных мероприятий на территории муниципального образования Кусинское сельское поселение Киришского муниципального района Ленинградской области"                                                                                                                                     3) Постановление администрации Глажевского сельского поселения от 05.02.2016 №14 "Об утверждении административного регламента по предоставлению муниципальной услуги "Предоставление информации о времени и месте проведения театральных представлений"                                                                                                                                                                                                      4) Постановление администрации Кусинского сельского поселения от 23.06.2017 №104 "Об утверждении Положения о порядке организации и проведения массовых мероприятий на территории муниципального образования Кусинское сельское поселение Киришского муниципального района Ленинградской области"                                                                                                                      5) Решение совета депутатов МО Кусинское сельское поселение от 13.09.2011 №29/129 "Об оплате труда работников муниципальных бюджетных и муниципальных  казенных учреждений муниципального образования Кусинское сельское поселение Киришского муниципального района ленинградской области"                                                                                                                      6) Постановление администрации Кусинского сельского поселения от 30.09.2011 №36 "Об утверждении положения о системах оплаты труда работников муниципальных бюджетных и муниципальных  казенных учреждений муниципального образования Кусинское сельское поселение Киришского муниципального района ленинградской области"                                                                                                   </t>
  </si>
  <si>
    <t>1) в целом
2) в целом        3) в целом         4) в целом        5) в целом        6) в целом</t>
  </si>
  <si>
    <t>1) 19.08.2013 - 31.12.2018
2) 02.09.2014 - не установлена 3) 05.02.2016 - не установлена 4) 23.06.2017 - не установлена  5) 01.09.2011 - не установлена 6) 01.09.2011 - не установлена</t>
  </si>
  <si>
    <t>08/01</t>
  </si>
  <si>
    <t xml:space="preserve">плановый, нормативный, расчетный метод
</t>
  </si>
  <si>
    <t>Указ Президента Российской Федерации №597 от 07.05.2012 "О мероприятиях по реализации государственной социальной политики"</t>
  </si>
  <si>
    <t xml:space="preserve">07.05.2012-не установлен
</t>
  </si>
  <si>
    <t xml:space="preserve">18
</t>
  </si>
  <si>
    <t>организация проведения официальных физкультурно-оздоровительных и спортивных мероприятий сельского поселения</t>
  </si>
  <si>
    <t>6510</t>
  </si>
  <si>
    <t>1) федеральный закон от 04.12.2007 №329-ФЗ "О физической культуре и спорте в Российской Федерации"
2) федеральный закон от 06.10.2003 №131-фз "Об общих принципах организации местного самоуправления в Российской Федерации"</t>
  </si>
  <si>
    <t>1) в целом
2) пп.14, п.1, ст.14</t>
  </si>
  <si>
    <t>1) 30.03.2008 - не установлена
2) 06.10.2003 - не установлена</t>
  </si>
  <si>
    <t>Областной закон Ленинградской области от 30.12.2009 №118-оз "О физической культуре и спорте в Ленинградской области"</t>
  </si>
  <si>
    <t>01.01.2010 - не установлена</t>
  </si>
  <si>
    <t>1) Решение совета депутатов МО Кусинское сельское поселение от 02.09.2014 №68/324 "Об утверждении Положения о порядке организации и проведения культурно-массовых, театрально-зрелищных мероприятий на территории муниципального образования Кусинское сельское поселение Киришского муниципального района Ленинградской области"
2) Постановление администрации Кусинского сельского поселения от 23.06.2017 №104 "Об утверждении Положения о порядке организации и проведения массовых мероприятий на территории муниципального образования Кусинское сельское поселение Киришского муниципального района Ленинградской области"</t>
  </si>
  <si>
    <t>1) в целом
2) в целом</t>
  </si>
  <si>
    <t>1) 02.09.2014 - не установлена
2) 23.06.2017 - не установлена</t>
  </si>
  <si>
    <t>11</t>
  </si>
  <si>
    <t>11/01</t>
  </si>
  <si>
    <t>01</t>
  </si>
  <si>
    <t>расчетный, плановый метод</t>
  </si>
  <si>
    <t>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</si>
  <si>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</si>
  <si>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пп.19, п.1, ст.14</t>
  </si>
  <si>
    <t>Постановление Правительства Ленинградской области от 22.03.2012 №83 "Об утверждении Региональных нормативов градостроительного проектирования Ленинградской области"</t>
  </si>
  <si>
    <t>28.05.2012 - не установлена</t>
  </si>
  <si>
    <t>Решение совета депутатов МО Кусинское сельское поселение от 12.10.2017 №49/224 "Об утверждении Правил благоустройства территории муниципального образования Кусинское сельское поселение Киришского муниципального района Ленинградской области"</t>
  </si>
  <si>
    <t>12.10.2017 - не установлена</t>
  </si>
  <si>
    <t>21</t>
  </si>
  <si>
    <t>плановый метод; расчетно-аналитический метод</t>
  </si>
  <si>
    <t>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</si>
  <si>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</si>
  <si>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</si>
  <si>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</si>
  <si>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1) федеральный закон от 07.12.2011 №416-ФЗ "О водоснабжении и водоотведении"
2) федеральный закон от 31.03.1999 №69-ФЗ "О газоснабжении в Российской Федерации"
3) федеральный закон от 27.07.2010 №190-ФЗ "О теплоснабжении"
4) федеральный закон от 06.10.2003 №131-фз "Об общих принципах организации местного самоуправления в Российской Федерации"
5) федеральный закон от 26.03.2003 №35-ФЗ "Об электроэнергетике"</t>
  </si>
  <si>
    <t>1) ст.6
2) в целом
3) ст.6
4) пп.4, п.1, ст.14
5) в целом</t>
  </si>
  <si>
    <t>1) 01.01.2012 - не установлена
2) 08.04.1999 - не установлена
3) 30.07.2010 - не установлена
4) 06.10.2003 - не установлена
5) 01.04.2003 - не установлена</t>
  </si>
  <si>
    <t>1) Постановление Правительства Ленинградской области от 30.09.2014 №446 "Об утверждении Порядка предоставления субсидий из областного бюджета Ленинградской области бюджетам муниципальных образований Ленинградской области на реализацию мероприятий по повышению надежности и энергетической эффективности в системах теплоснабжения в рамках подпрограммы "Энергосбережение и повышение энергетической эффективности на территории Ленинградской области" государственной программы Ленинградской области "Обеспечение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
2) Постановление Правительства Ленинградской области от 28.03.2016 №75 "Об утверждении Порядка предоставления субсидий из областного бюджета Ленинградской области бюджетам муниципальных образований на реализацию мероприятий по повышению надежности и энергетической эффективности в системах водоснабжения и водоотведения в рамках основного мероприятия "Обеспечение реализации энергосберегающих мероприятий в муниципальных образованиях" подпрограммы "Энергосбережение и повышение энергетической эффективности на территории Ленинградской области" государственной программы Ленинградской области "Обеспечение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t>
  </si>
  <si>
    <t>1) 30.09.2014 - не установлена
2) 28.03.2016 - не установлена</t>
  </si>
  <si>
    <t>1) Постановление администрации Кусинского сельского поселения от 08.04.2014 №50 ""Об определении гарантирующей организации, осуществляющей холодное водоснабжение и водоотведение на территории муниципального образования Кусинское сельское поселение Киришского муниципального района Ленинградской области"
2) Постановление администрации Кусинского сельского поселения от 27.07.2017 №125 "Об актуализации схемы теплоснабжения муниципального образования Кусинское сельское поселение Киришского муниципального района Ленинградской области на период до 2030 года"
3) Постановление администрации Кусинского сельского поселения от 06.12.2017 №208 "Об утверждении муниципальной программы комплексного развития систем коммунальной инфраструктуры Кусинского сельского поселения Киришского муниципального района Ленинградской области на 2017-2030 годы"</t>
  </si>
  <si>
    <t>1) в целом
2) в целом
3) в целом</t>
  </si>
  <si>
    <t>1) 08.04.2014 - не установлена
2) 27.07.2017 - не установлена
3) 06.12.2017 - не установлена</t>
  </si>
  <si>
    <t>19</t>
  </si>
  <si>
    <t>сметно-нормативный; плановый метод; расчетно-аналитический; учетный метод</t>
  </si>
  <si>
    <t>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</si>
  <si>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</si>
  <si>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1) федеральный закон от 10.12.1995 №196-фз "О безопасности дорожного движения"
2) федеральный закон от 08.11.2007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3) федеральный закон от 06.10.2003 №131-фз "Об общих принципах организации местного самоуправления в Российской Федерации"</t>
  </si>
  <si>
    <t>1) в целом
2) ст.13
3) пп.5, п.1, ст.14</t>
  </si>
  <si>
    <t>1) 10.12.1995 - не установлена
2) 12.11.2007 - не установлена
3) 06.10.2003 - не установлена</t>
  </si>
  <si>
    <t>1) Решение совета депутатов МО Кусинское сельское поселение от 25.11.2013 №60/276 "О создании муниципального дорожного фонда муниципального образования Кусинское сельсоке поселение Киришского муниципального района Ленинградской области"
2) Постановление администрации Кусинского сельского поселения от 23.06.2017 №100 "Об утверждении Положения о порядке содержания и ремонта автомобильных дорог местного значения муниципального образования Кусинское сельское поселение Киришского муниципального района Ленинградской области"
3) Постановление администрации Кусинского сельского поселения от 25.10.2017 №10 "Об утверждении Порядка осуществления контроля за обеспечением сохранности автомобильных дорог общего пользования местного значения в границах населенных пунктов Кусинского сельского поселения"
4) Решение совета депутатов МО Кусинское сельское поселение от 26.04.2012 №39/164 "Об утверждении порядка содержания автомобильных дорог общего пользования местного значения муниципального образования Кусинское сельское поселение Киришского муниципального района Ленинградской области"</t>
  </si>
  <si>
    <t>1) в целом
2) в целом
3) в целом
4) в целом</t>
  </si>
  <si>
    <t>1) 25.11.2013 - не установлена
2) 23.06.2017 - не установлена
3) 25.10.2017 - не установлена
4) 26.04.2012 - не установлена</t>
  </si>
  <si>
    <t>3</t>
  </si>
  <si>
    <t>04/09</t>
  </si>
  <si>
    <t>09</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</si>
  <si>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</si>
  <si>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</si>
  <si>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пп.6, п.1, ст.14</t>
  </si>
  <si>
    <t xml:space="preserve">1) Постановление Правительства Ленинградской области от 19.09.2016 №360 "Об установлении минимального размера взноса на капитальный ремонт общего имущества в многоквартирном доме на территории Ленинградской области на 2017 год"
2) Постановление Правительства Ленинградской области от 21.03.2013 №73 "Об утверждении региональной адресной программы "Переселение граждан из аварийного жилищного фонда на территории Ленинградской области в 2013-2017 годах""                                                                                                                                 3) Постановление Правительства Ленинградской области от 14 ноября 2018 г. N 436
"Об установлении минимального размера взноса на капитальный ремонт общего имущества в многоквартирном доме на территории Ленинградской области на 2019 год" </t>
  </si>
  <si>
    <t>1) в целом
2) в целом           3) в целом</t>
  </si>
  <si>
    <t>1) 01.01.2017 - 31.12.2018
2) 21.03.2013 - 31.12.2017                 3)  01.01.2019 - не установлена</t>
  </si>
  <si>
    <t xml:space="preserve">1) Постановление администрации Кусинского сельского поселения от 09.01.2018 №1 "Об утверждении Порядка предоставления субсидии, в целях возмещения затрат в связи с выполнением работ по эксплуатации жилищного фонда многоквартирных домов не обеспеченных платежами населения в 2018 году"                                                                                                                                      2) Постановление администрации Кусинского сельского поселения от 21.01.2019 №17  "Об утверждении Порядка предоставления субсидии на возмещение затрат в связи с выполнением работ по эксплуатации жилищного фонда, не обеспеченных платежами населения, в 2019 году"
</t>
  </si>
  <si>
    <t>1) 09.01.2018 - 31.01.2018                 2) 21.01.2019 -31.12.2019</t>
  </si>
  <si>
    <t>18</t>
  </si>
  <si>
    <t>05/01
10/03</t>
  </si>
  <si>
    <t>01
03</t>
  </si>
  <si>
    <t>участие в предупреждении и ликвидации последствий чрезвычайных ситуаций в границах сельского поселения</t>
  </si>
  <si>
    <t>6612</t>
  </si>
  <si>
    <t>1) федеральный закон от 21.12.1994 №68-ФЗ "О защите населения и территорий от чрезвычайных ситуаций природного и техногенного характера"
2) федеральный закон от 06.10.2003 №131-фз "Об общих принципах организации местного самоуправления в Российской Федерации"</t>
  </si>
  <si>
    <t>1) ст.11,23,24,25
2) пп.8, п.1, ст.14</t>
  </si>
  <si>
    <t>1) 24.12.1994 - не установлена
2) 06.10.2003 - не установлена</t>
  </si>
  <si>
    <t>Областной закон Ленинградской области от 13.11.2003 №93-оз "О защите населения и территорий Ленинградской области от чрезвычайных ситуаций природного и техногенного характера"</t>
  </si>
  <si>
    <t>ст.1,6,17</t>
  </si>
  <si>
    <t>05.12.2003 - не установлена</t>
  </si>
  <si>
    <t>1) Постановление администрации Кусинского сельского поселения от 22.10.2012 №55 "Об утверждении Положения о порядке расходования средств резервного фонда администрации муниципального образования Кусинское сельское поселение Киришского муниципального района Ленинградской области"
2) Постановление администрации Кусинского сельского поселения от 08.06.2015 №180 "Об утверждении Порядка создания, использования, хранения и восполнения резервов материальных ресурсов для ликвидации чрезвычайных ситуаций на территории муниципального образования Кусинское сельское поселение"</t>
  </si>
  <si>
    <t>1) 22.10.2012 - не установлена
2) 08.06.2015 - не установлена</t>
  </si>
  <si>
    <t>01/11    03/09</t>
  </si>
  <si>
    <t>участие в организации деятельности по сбору (в том числе раздельному сбору) и транспортированию твердых коммунальных отходов</t>
  </si>
  <si>
    <t>6617</t>
  </si>
  <si>
    <t>1) федеральный закон от 06.10.2003 №131-фз "Об общих принципах организации местного самоуправления в Российской Федерации"
2) федеральный закон от 24.06.1998 №89-фз "Об отходах производства и потребления"</t>
  </si>
  <si>
    <t>1) пп.18, п.1, ст.14
2) ст.8</t>
  </si>
  <si>
    <t>1) 06.10.2003 - не установлена
2) 24.06.1998 - не установлена</t>
  </si>
  <si>
    <t>Постановление Правительства Ленинградской области от 04.04.2016 №85 "Об утверждении Положения об управлении Ленинградской области по организации и контролю деятельности по обращению с отходами и о внесении изменений в постановление Правительства Ленинградской области от 27 мая 2014 года N 192"</t>
  </si>
  <si>
    <t>04.04.2016 - не установлена</t>
  </si>
  <si>
    <t>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</si>
  <si>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6618</t>
  </si>
  <si>
    <t>пп.20, п.1, ст.14</t>
  </si>
  <si>
    <t>Решение совета депутатов МО Кусинское сельское поселение от 24.12.2012 №47/211 "Об утверждении Правил землепользования и застройки муниципального образования Кусинское сельское поселение Киришского муниципального района Ленинградской области"</t>
  </si>
  <si>
    <t>24.12.2012 - не установлена</t>
  </si>
  <si>
    <t>20</t>
  </si>
  <si>
    <t>04/12</t>
  </si>
  <si>
    <t>организация ритуальных услуг и содержание мест захоронения</t>
  </si>
  <si>
    <t>6619</t>
  </si>
  <si>
    <t>1) федеральный закон от 12.01.1996 №8-ФЗ "О погребении и похоронном деле"
2) федеральный закон от 06.10.2003 №131-фз "Об общих принципах организации местного самоуправления в Российской Федерации"</t>
  </si>
  <si>
    <t>1) ст.8
2) пп.22, п.1, ст.14</t>
  </si>
  <si>
    <t>1) 15.01.1996 - не установлена
2) 06.10.2003 - не установлена</t>
  </si>
  <si>
    <t>Постановление администрации Кусинского сельского поселения от 12.10.2016 №146 "О порядке организации ритуальных услуг и содержании мест захоронения на территории МО Кусинское сельское поселение Киришского муниципального района Ленинградской области"</t>
  </si>
  <si>
    <t>12.10.2016 - не установлена</t>
  </si>
  <si>
    <t>осуществление мероприятий по обеспечению безопасности людей на водных объектах, охране их жизни и здоровья</t>
  </si>
  <si>
    <t>6621</t>
  </si>
  <si>
    <t>1) федеральный закон от 22.08.1995 №151-фз "Об аварийно-спасательной службе и статусе спасателей"
2) федеральный закон от 06.10.2003 №131-фз "Об общих принципах организации местного самоуправления в Российской Федерации"</t>
  </si>
  <si>
    <t>1) ст.20,7
2) пп.26, п.1, ст.14</t>
  </si>
  <si>
    <t>1) 22.08.1995 - не установлена
2) 06.10.2003 - не установлена</t>
  </si>
  <si>
    <t>Постановление администрации Кусинского сельского поселения от 01.06.2016 №62 "Об организации охраны жизни людей на исторически сложившемся месте отдыха муниципального образования Кусинское сельское поселение Киришского муниципального района Ленинградской области в летний период"</t>
  </si>
  <si>
    <t>01.06.2016 - не установлена</t>
  </si>
  <si>
    <t>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</si>
  <si>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</si>
  <si>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</si>
  <si>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</si>
  <si>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1) федеральный закон от 02.03.2007 №25-фз "О муниципальной службе в Российской Федерации"
2) федеральный закон от 06.10.2003 №131-фз "Об общих принципах организации местного самоуправления в Российской Федерации"</t>
  </si>
  <si>
    <t>1) ст.34
2) п.1, ст.17</t>
  </si>
  <si>
    <t>1) 01.06.2007 - не установлена
2) 06.10.2003 - не установлена</t>
  </si>
  <si>
    <t>1) Областной закон Ленинградской области от 29.12.2005 №127-оз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в бюджетной сфере"
2) Областной закон Ленинградской области от 11.03.2008 №14-оз "О правовом регулировании муниципальной службы в Ленинградской области"</t>
  </si>
  <si>
    <t>1) 01.01.2006 - 31.12.2015
2) 19.04.2008 - не установлена</t>
  </si>
  <si>
    <t>Постановление администрации Кусинского сельского поселения от 18.03.2016 №33 "Об утверждении Правил определения нормативных затрат на обеспечение функций исполнительно-распорядительных органов местного самоуправления МО Кусинское сельское поселение Киришского муниципального района Ленинградской области, являющихся главным распорядителем бюджетных средств"</t>
  </si>
  <si>
    <t>18.03.2016 - не установлена</t>
  </si>
  <si>
    <t>01/04
01/13</t>
  </si>
  <si>
    <t>04
13</t>
  </si>
  <si>
    <t xml:space="preserve">расчетный, плановый, нормативный метод
</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</si>
  <si>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</si>
  <si>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</si>
  <si>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1) Решение совета депутатов МО Кусинское сельское поселение от 28.01.2013 №48/221 "Об утверждении Положения о материальном стимулировании главы администрации муниципального образования Кусинское сельское поселение Киришского муниципального района Ленинградской области"
2) Решение совета депутатов МО Кусинское сельское поселение от 28.01.2013 №48/219 "Об утверждении Порядка формирования фонда оплаты труда муниципальных служащих администрации муниципального образования Кусинское сельское поселение Киришского муниципального района Ленинградской области"
3) Решение совета депутатов МО Кусинское сельское поселение от 23.12.2013 №61/282 "Об утверждении Порядка формирования фонда оплаты труда муниципальных служащих администрации муниципального образования Кусинское сельское поселение Киришского муниципального района Ленинградской области"
4) Решение совета депутатов МО Кусинское сельское поселение от 28.01.2013 №48/220 "Об утверждении Порядка формирования фонда оплаты труда работников, замещающих должности, не являющиеся должностями муниципальной службы администрации муниципального образования Кусинское сельское поселение Киришского муниципального района Ленинградской области"
5) Решение совета депутатов МО Кусинское сельское поселение от 23.12.2013 №61/283 "Об утверждении Порядка формирования фонда оплаты труда работников, замещающих должности, не являющиеся должностями муниципальной службы администрации муниципального образования Кусинское сельское поселение Киришского муниципального района Ленинградской области"
6) Постановление администрации Кусинского сельского поселения от 18.03.2016 №33 "Об утверждении Правил определения нормативных затрат на обеспечение функций исполнительно-распорядительных органов местного самоуправления МО Кусинское сельское поселение Киришского муниципального района Ленинградской области, являющихся главным распорядителем бюджетных средств"</t>
  </si>
  <si>
    <t>1) в целом
2) в целом
3) в целом
4) в целом
5) в целом
6) в целом</t>
  </si>
  <si>
    <t>1) 28.01.2013 - не установлена
2) 28.01.2013 - не установлена
3) 23.12.2013 - не установлена
4) 28.01.2013 - не установлена
5) 23.12.2013 - не установлена
6) 18.03.2016 - не установлена</t>
  </si>
  <si>
    <t>01/04</t>
  </si>
  <si>
    <t>04</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</si>
  <si>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</si>
  <si>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</si>
  <si>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пп.5, п.1, ст.17</t>
  </si>
  <si>
    <t>01/07</t>
  </si>
  <si>
    <t>07</t>
  </si>
  <si>
    <t xml:space="preserve">расчетный, плановый  метод
</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</si>
  <si>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</si>
  <si>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6819</t>
  </si>
  <si>
    <t xml:space="preserve">Областной закон Ленинградской области №14-оз от 11.03.2008 "О правовом регулировании муниципальной службы в Ленинградской области"
</t>
  </si>
  <si>
    <t xml:space="preserve">19.04.2008-не установлен
</t>
  </si>
  <si>
    <t>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</si>
  <si>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6900</t>
  </si>
  <si>
    <t>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</si>
  <si>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</si>
  <si>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Областной закон Ленинградской области от 11.03.2008 №14-оз "О правовом регулировании муниципальной службы в Ленинградской области"</t>
  </si>
  <si>
    <t>19.04.2008 - не установлена</t>
  </si>
  <si>
    <t>Решение совета депутатов МО Кусинское сельское поселение от 24.12.2012 №47/210 "Об утверждении Положения о пенсии за выслугу лет, назначаемой лицам, замещавшим должности муниципальной службы муниципального образования Кусинское сельское поселение Киришского муниципального района Ленинградской области"</t>
  </si>
  <si>
    <t>10</t>
  </si>
  <si>
    <t>10/01</t>
  </si>
  <si>
    <t>плановый, расчетный метод</t>
  </si>
  <si>
    <t>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</si>
  <si>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</si>
  <si>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за счет субвенций, предоставленных из федерального бюджета, всего</t>
  </si>
  <si>
    <t>7301</t>
  </si>
  <si>
    <t>на осуществление воинского учета на территориях, на которых отсутствуют структурные подразделения военных комиссариатов</t>
  </si>
  <si>
    <t>7304</t>
  </si>
  <si>
    <t>1) федеральный закон от 28.03.1998 №53-ФЗ "О воинской обязанности и военной службе"
2) федеральный закон от 06.10.2003 №131-фз "Об общих принципах организации местного самоуправления в Российской Федерации"</t>
  </si>
  <si>
    <t>1) в целом
2) п.5, ст.19</t>
  </si>
  <si>
    <t>1) 27.07.1998 - не установлена
2) 06.10.2003 - не установлена</t>
  </si>
  <si>
    <t>Постановление Правительства РФ от 29.04.2006 №258 "О субвенциях на осуществление полномочий по первичному воинскому учету на территориях, где отсутствуют военные комиссариаты"</t>
  </si>
  <si>
    <t>16.05.2006 - не установлена</t>
  </si>
  <si>
    <t>Постановление Правительства Ленинградской области от 21.06.2006 №191 "Об утверждении порядка предоставления, расходования и учета субвенций на осуществление полномочий по первичному воинскому учету на территориях, где отсутствуют военные комиссариаты"</t>
  </si>
  <si>
    <t>30.06.2006 - не установлена</t>
  </si>
  <si>
    <t>02/03</t>
  </si>
  <si>
    <t>за счет субвенций, предоставленных из бюджета субъекта Российской Федерации, всего</t>
  </si>
  <si>
    <t>7400</t>
  </si>
  <si>
    <t>1) федеральный закон от 06.10.2003 №131-фз "Об общих принципах организации местного самоуправления в Российской Федерации"
2) федеральный закон от 24.06.1999 №120-ФЗ "Об основах системы профилактики безнадзорности и правонарушений несовершеннолетних"</t>
  </si>
  <si>
    <t>1) п.5, ст.19
2) п.2, ст.25</t>
  </si>
  <si>
    <t>1) 06.10.2003 - не установлена
2) 28.06.1999 - не установлена</t>
  </si>
  <si>
    <t>1) Областной закон Ленинградской области от 29.12.2005 №125-оз "О наделении органов местного самоуправления муниципальных образований Ленинградской области отдельными государственным полномочиями Ленинградской области в сфере профилактики безнадзорности и правонарушений несовершеннолетних"
2) Областной закон Ленинградской области от 13.10.2006 №116-оз "О наделении органов местного самоуправления муниципальных образований Ленинградской области отдельными государственными полномочиями в сфере административных правоотношений"</t>
  </si>
  <si>
    <t>1) ст.1,2,6
2) ст.1,6</t>
  </si>
  <si>
    <t>1) 01.01.2006 - не установлена
2) 02.11.2006 - не установлена</t>
  </si>
  <si>
    <t>Постановление администрации Кусинского сельского поселения от 23.06.2017 №102 "Об утверждении Положения об осуществлении мероприятий в сфере правонарушений на территории муниципального образования Кусинское сельское поселение"</t>
  </si>
  <si>
    <t>23.06.2017 - не установлена</t>
  </si>
  <si>
    <t>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</si>
  <si>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</si>
  <si>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по предоставлению иных межбюджетных трансфертов, всего</t>
  </si>
  <si>
    <t>7800</t>
  </si>
  <si>
    <t>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</si>
  <si>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</si>
  <si>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составление и рассмотрение проекта бюджета поселения, исполнение бюджета поселения, составление отчета об исполнении бюджета поселения</t>
  </si>
  <si>
    <t>7802</t>
  </si>
  <si>
    <t>пп.1, п.1, ст.14</t>
  </si>
  <si>
    <t>1) Соглашение о передаче полномочий.. .. "О передаче администрации муниципального района полномочия администрации МО Кусинское сельское поселение КМР ЛО"
2) Решение совета депутатов МО Кусинское сельское поселение от 12.12.2017 №52/230 "Приложение 17 Порядок предоставления иных межбюджетных трансфертов бюджету муниципального образования Киришский муниципальный район Ленинградской области на осуществление части полномочий по решению вопросов местного значения, предусмотренных частью 3 статьи 14 Федерального закона от 06.10.2003 № 131- ФЗ «Об общих принципах организации местного самоуправления в Российской Федерации» (пункты 1, 5, 8, 10, 11, 12, 20, 22, 24, 28 части 1 статьи 14 Федерального закона от 06.10.2003 № 131-ФЗ «Об общих принципах организации местного самоуправления в Российской Федерации»)"                                                                                                                                                 3) Соглашение о передаче полномочий..  от 12.11.18 № 5 "О передаче администрации муниципального района полномочия администрации МО Кусинское сельское поселение КМР ЛО"                                                                                                                                                                4) Решение совета депутатов МО Кусинское сельское поселение от 12.12.2018 №65/299 Приложение 17 Порядок предоставления иных межбюджетных трансфертов бюджету муниципального образования Киришский муниципальный район Ленинградской области на осуществление части полномочий по решению вопросов местного значения, предусмотренных частью 3 статьи 14 Федерального закона от 06.10.2003 № 131-ФЗ «Об общих принципах организации местного самоуправления в Российской Федерации» (пункты 1, 6, 8, 10, 11, 12, 22, 24, 28 части 1 статьи 14 Федерального закона от 06.10.2003 № 131-ФЗ «Об общих принципах организации местного самоуправления в Российской Федерации»)</t>
  </si>
  <si>
    <t xml:space="preserve">1) в целом
2) в целом        3) в целом         4) в целом        </t>
  </si>
  <si>
    <t>1) 01.01.2018 - 31.12.2018
2) 01.01.2018 - 31.12.2018        3) 01.01.2019 - 31.12.2019
4) 01.01.2019 - 31.12.2019</t>
  </si>
  <si>
    <t>01/06</t>
  </si>
  <si>
    <t>06</t>
  </si>
  <si>
    <t>осуществление контроля за исполнением бюджета поселения</t>
  </si>
  <si>
    <t>7803</t>
  </si>
  <si>
    <t>1) федеральный закон от 07.02.2011 №6-фз "Об общих принципах организации деятельности контрольно-счетных органов субъектов Российской федерации и муниципальных образований"
2) федеральный закон от 06.10.2003 №131-фз "Об общих принципах организации местного самоуправления в Российской Федерации"</t>
  </si>
  <si>
    <t>1) п.11, ст.3
2) пп.1, п.1, ст.14</t>
  </si>
  <si>
    <t>1) 07.02.2011 - не установлена
2) 06.10.2003 - не установлена</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</si>
  <si>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t>
  </si>
  <si>
    <t>7806</t>
  </si>
  <si>
    <t>1)  Решение совета депутатов МО Кусинское сельское поселение от 12.12.2018 №65/299 Приложение 17 Порядок предоставления иных межбюджетных трансфертов бюджету муниципального образования Киришский муниципальный район Ленинградской области на осуществление части полномочий по решению вопросов местного значения, предусмотренных частью 3 статьи 14 Федерального закона от 06.10.2003 № 131-ФЗ «Об общих принципах организации местного самоуправления в Российской Федерации» (пункты 1, 6, 8, 10, 11, 12, 22, 24, 28 части 1 статьи 14 Федерального закона от 06.10.2003 № 131-ФЗ «Об общих принципах организации местного самоуправления в Российской Федерации»)                                                                                                                                           2) Соглашение о передаче полномочий.... от 20.11.2018 №39 "О передаче администрации муниципального района полномочия администрации МО Кусинское сельское поселение КМР ЛО по осуществлению полномочий в области жилищных отношений"</t>
  </si>
  <si>
    <t>1) 01.01.2019 - 31.12.2019
2) 01.01.2019 - 31.12.2019</t>
  </si>
  <si>
    <t>участие в предупреждении и ликвидации последствий чрезвычайных ситуаций в границах поселения</t>
  </si>
  <si>
    <t>7807</t>
  </si>
  <si>
    <t>пп.8, п.1, ст.14</t>
  </si>
  <si>
    <t>1) Соглашение о передаче полномочий.. .. "О передаче администрации муниципального района полномочия администрации МО Кусинское сельское поселение КМР ЛО по исполнению полномочий по участию в предупреждении и ликвидации последствий ЧС"
2) Решение совета депутатов МО Кусинское сельское поселение от 12.12.2017 №52/230 "Приложение 17 Порядок предоставления иных межбюджетных трансфертов бюджету муниципального образования Киришский муниципальный район Ленинградской области на осуществление части полномочий по решению вопросов местного значения, предусмотренных частью 3 статьи 14 Федерального закона от 06.10.2003 № 131- ФЗ «Об общих принципах организации местного самоуправления в Российской Федерации» (пункты 1, 5, 8, 10, 11, 12, 20, 22, 24, 28 части 1 статьи 14 Федерального закона от 06.10.2003 № 131-ФЗ «Об общих принципах организации местного самоуправления в Российской Федерации»)"                                                                                                                                       3) Соглашение о передаче полномочий..  от 20.11.18 № 25 "О передаче администрации муниципального района полномочия администрации МО Кусинское сельское поселение КМР ЛО по исполнению полномочий по участию в предупреждении и ликвидации последствий ЧС"                                                                                                                                                                                                      4) Решение совета депутатов МО Кусинское сельское поселение от 12.12.2018 №65/299 Приложение 17 Порядок предоставления иных межбюджетных трансфертов бюджету муниципального образования Киришский муниципальный район Ленинградской области на осуществление части полномочий по решению вопросов местного значения, предусмотренных частью 3 статьи 14 Федерального закона от 06.10.2003 № 131-ФЗ «Об общих принципах организации местного самоуправления в Российской Федерации» (пункты 1, 6, 8, 10, 11, 12, 22, 24, 28 части 1 статьи 14 Федерального закона от 06.10.2003 № 131-ФЗ «Об общих принципах организации местного самоуправления в Российской Федерации»)</t>
  </si>
  <si>
    <t>03/09</t>
  </si>
  <si>
    <t>создание условий для обеспечения жителей поселения услугами связи, общественного питания, торговли и бытового обслуживания</t>
  </si>
  <si>
    <t>7808</t>
  </si>
  <si>
    <t>1) Соглашение о передаче полномочий.. .. "О передаче администрации муниципального района полномочия администрации МО Кусинское сельское поселение КМР ЛО по созданию условий обеспечения жителей поселения услугами связи, общественного питания, торговли и бытового обслуживания"
2) Решение совета депутатов МО Кусинское сельское поселение от 12.12.2017 №52/230 "Приложение 17 Порядок предоставления иных межбюджетных трансфертов бюджету муниципального образования Киришский муниципальный район Ленинградской области на осуществление части полномочий по решению вопросов местного значения, предусмотренных частью 3 статьи 14 Федерального закона от 06.10.2003 № 131- ФЗ «Об общих принципах организации местного самоуправления в Российской Федерации» (пункты 1, 5, 8, 10, 11, 12, 20, 22, 24, 28 части 1 статьи 14 Федерального закона от 06.10.2003 № 131-ФЗ «Об общих принципах организации местного самоуправления в Российской Федерации»)"                                                                                                                                    3) Соглашение о передаче полномочий..  от 20.11.18 № 10 "О передаче администрации муниципального района полномочия администрации МО Кусинское сельское поселение КМР ЛО по созданию условий обеспечения жителей поселения услугами связи, общественного питания, торговли и бытового обслуживания"                                                                                                                                                  4) Решение совета депутатов МО Кусинское сельское поселение от 12.12.2018 №65/299 Приложение 17 Порядок предоставления иных межбюджетных трансфертов бюджету муниципального образования Киришский муниципальный район Ленинградской области на осуществление части полномочий по решению вопросов местного значения, предусмотренных частью 3 статьи 14 Федерального закона от 06.10.2003 № 131-ФЗ «Об общих принципах организации местного самоуправления в Российской Федерации» (пункты 1, 6, 8, 10, 11, 12, 22, 24, 28 части 1 статьи 14 Федерального закона от 06.10.2003 № 131-ФЗ «Об общих принципах организации местного самоуправления в Российской Федерации»)</t>
  </si>
  <si>
    <t>организация библиотечного обслуживания населения, комплектование и обеспечение сохранности библиотечных фондов библиотек поселения</t>
  </si>
  <si>
    <t>7809</t>
  </si>
  <si>
    <t>1) федеральный закон от 29.12.1994 №78-ФЗ "О библиотечном деле"
2) федеральный закон от 06.10.2003 №131-фз "Об общих принципах организации местного самоуправления в Российской Федерации"</t>
  </si>
  <si>
    <t>1) в целом
2) пп.11, п.1, ст.14</t>
  </si>
  <si>
    <t>1) 02.01.1995 - не установлена
2) 06.10.2003 - не установлена</t>
  </si>
  <si>
    <t>Указ Президента Российской Федерации от 07.05.2012 №597 "О мероприятиях по реализации государственной социальной политики"</t>
  </si>
  <si>
    <t>07.05.2012 - не установлена</t>
  </si>
  <si>
    <t>Постановление Правительства Ленинградской области от 20.03.2006 №72 "Об утверждении Методических рекомендаций по исполнению муниципальными образованиями Ленинградской области полномочий в сфере культуры"</t>
  </si>
  <si>
    <t>15.05.2006 - не установлена</t>
  </si>
  <si>
    <t xml:space="preserve">
1) Соглашение о передаче полномочий.. .. "О передаче администрации муниципального района полномочия администрации МО Кусинское сельское поселение КМР ЛО по осуществлению полномочий по оганизации библиотечного обслуживания населения"
2) Решение совета депутатов МО Кусинское сельское поселение от 12.12.2017 №52/230 "Приложение 17 Порядок предоставления иных межбюджетных трансфертов бюджету муниципального образования Киришский муниципальный район Ленинградской области на осуществление части полномочий по решению вопросов местного значения, предусмотренных частью 3 статьи 14 Федерального закона от 06.10.2003 № 131- ФЗ «Об общих принципах организации местного самоуправления в Российской Федерации» (пункты 1, 5, 8, 10, 11, 12, 20, 22, 24, 28 части 1 статьи 14 Федерального закона от 06.10.2003 № 131-ФЗ «Об общих принципах организации местного самоуправления в Российской Федерации»)"                                                                                                                                        3) Соглашение о передаче полномочий.. от 20.11.18 № 15 "О передаче администрации муниципального района полномочия администрации МО Кусинское сельское поселение КМР ЛО по осуществлению полномочий по оганизации библиотечного обслуживания населения"                                                                                                                                                                                               4) Решение совета депутатов МО Кусинское сельское поселение от 12.12.2018 №65/299 Приложение 17 Порядок предоставления иных межбюджетных трансфертов бюджету муниципального образования Киришский муниципальный район Ленинградской области на осуществление части полномочий по решению вопросов местного значения, предусмотренных частью 3 статьи 14 Федерального закона от 06.10.2003 № 131-ФЗ «Об общих принципах организации местного самоуправления в Российской Федерации» (пункты 1, 6, 8, 10, 11, 12, 22, 24, 28 части 1 статьи 14 Федерального закона от 06.10.2003 № 131-ФЗ «Об общих принципах организации местного самоуправления в Российской Федерации»)</t>
  </si>
  <si>
    <t>создание условий для организации досуга и обеспечения жителей поселения услугами организаций культуры</t>
  </si>
  <si>
    <t>7810</t>
  </si>
  <si>
    <t>1) федеральный закон от 06.10.2003 №131-фз "Об общих принципах организации местного самоуправления в Российской Федерации"
2) федеральный закон от 09.10.1992 №3612-1 "Основы законодательства Российской Федерации о культуре"</t>
  </si>
  <si>
    <t>1) пп.12, п.1, ст.14
2) в целом</t>
  </si>
  <si>
    <t>1) 06.10.2003 - не установлена
2) 17.11.1992 - не установлена</t>
  </si>
  <si>
    <t xml:space="preserve">
1) Соглашение о передаче полномочий.. .. от 30.07.2018 №53 "О передаче части полномочий ОМС по созданию условий для организации досуга и обеспечения жителей поселения услугами организаций культуры"                                                                               2) Решение совета депутатов МО Кусинское сельское поселение от 12.12.2017 №52/230 "Приложение 17 Порядок предоставления иных межбюджетных трансфертов бюджету муниципального образования Киришский муниципальный район Ленинградской области на осуществление части полномочий по решению вопросов местного значения, предусмотренных частью 3 статьи 14 Федерального закона от 06.10.2003 № 131- ФЗ «Об общих принципах организации местного самоуправления в Российской Федерации» (пункты 1, 5, 8, 10, 11, 12, 20, 22, 24, 28 части 1 статьи 14 Федерального закона от 06.10.2003 № 131-ФЗ «Об общих принципах организации местного самоуправления в Российской Федерации»)"                                                                                                                                                                                   3) Соглашение о передаче полномочий.. .. от 20.11.2018 №35 "О передаче части полномочий ОМС по созданию условий для организации досуга и обеспечения жителей поселения услугами организаций культуры"                                                                                            4) Решение совета депутатов МО Кусинское сельское поселение от 12.12.2018 №65/299 Приложение 17 Порядок предоставления иных межбюджетных трансфертов бюджету муниципального образования Киришский муниципальный район Ленинградской области на осуществление части полномочий по решению вопросов местного значения, предусмотренных частью 3 статьи 14 Федерального закона от 06.10.2003 № 131-ФЗ «Об общих принципах организации местного самоуправления в Российской Федерации» (пункты 1, 6, 8, 10, 11, 12, 22, 24, 28 части 1 статьи 14 Федерального закона от 06.10.2003 № 131-ФЗ «Об общих принципах организации местного самоуправления в Российской Федерации»)</t>
  </si>
  <si>
    <t xml:space="preserve">
1) 01.08.2018 - 31.12.2018                2) 01.08.2018 - 31.12.2018             3) 01.01.2019 - 31.12.2019
4) 01.01.2019 - 31.12.2019</t>
  </si>
  <si>
    <t>утверждение генеральных планов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t>
  </si>
  <si>
    <t>7814</t>
  </si>
  <si>
    <t xml:space="preserve">Федеральный закон №131-ФЗ от 06.10.2003 "Об общих принципах организации местного самоуправления в Российской Федерации"
</t>
  </si>
  <si>
    <t xml:space="preserve"> ст.14, п.1,3, подп.20
</t>
  </si>
  <si>
    <t xml:space="preserve">06.10.2003-не установлен
</t>
  </si>
  <si>
    <t xml:space="preserve">1) Соглашение о передаче полномочий.. .. от 08.11.2017 №21/2017 "О передаче администрации муниципального района полномочия администрации МО Кусинское сельское поселение КМР ЛО по осуществлению муниципального земельного контроля" 
2) Решение совета депутатов МО Кусинское сельское поселение от 12.12.2017 №52/230 "Приложение № 17 Порядок предоставления иных межбюджетных трансфертов бюджету муниципального образования Киришский муниципальный район Ленинградской области на осуществление части полномочий по решению вопросов местного значения, предусмотренных подпунктами 1, 5, 8, 10, 11, 12, 20, 22, 24, 28 пункта 1 статьи 14 Федерального закона от 06.10.2003 № 131-ФЗ «Об общих принципах организации местного самоуправления в Российской Федерации" </t>
  </si>
  <si>
    <t>1) в целом                   2) в целом</t>
  </si>
  <si>
    <t>1) 01.01.2018 - 31.12.2018                       2) 01.01.2018 - 31.12.2018</t>
  </si>
  <si>
    <t>7816</t>
  </si>
  <si>
    <t>пп.22, п.1, ст.14</t>
  </si>
  <si>
    <t>1) Соглашение о передаче полномочий.. .. "О передаче администрации муниципального района полномочия администрации МО Кусинское сельское поселение КМР ЛО по организации ритуальных услуг"
2) Решение совета депутатов МО Кусинское сельское поселение от 12.12.2017 №52/230 "Приложение 17 Порядок предоставления иных межбюджетных трансфертов бюджету муниципального образования Киришский муниципальный район Ленинградской области на осуществление части полномочий по решению вопросов местного значения, предусмотренных частью 3 статьи 14 Федерального закона от 06.10.2003 № 131- ФЗ «Об общих принципах организации местного самоуправления в Российской Федерации» (пункты 1, 5, 8, 10, 11, 12, 20, 22, 24, 28 части 1 статьи 14 Федерального закона от 06.10.2003 № 131-ФЗ «Об общих принципах организации местного самоуправления в Российской Федерации»)"                                                                                                                                           3) Соглашение о передаче полномочий.. от 20.11.18 № 30 "О передаче администрации муниципального района полномочия администрации МО Кусинское сельское поселение КМР ЛО по организации ритуальных услуг"                                                                                                4) Решение совета депутатов МО Кусинское сельское поселение от 12.12.2018 №65/299 Приложение 17 Порядок предоставления иных межбюджетных трансфертов бюджету муниципального образования Киришский муниципальный район Ленинградской области на осуществление части полномочий по решению вопросов местного значения, предусмотренных частью 3 статьи 14 Федерального закона от 06.10.2003 № 131-ФЗ «Об общих принципах организации местного самоуправления в Российской Федерации» (пункты 1, 6, 8, 10, 11, 12, 22, 24, 28 части 1 статьи 14 Федерального закона от 06.10.2003 № 131-ФЗ «Об общих принципах организации местного самоуправления в Российской Федерации»)</t>
  </si>
  <si>
    <t>05/03
05/05</t>
  </si>
  <si>
    <t>03
05</t>
  </si>
  <si>
    <t>создание, содержание и организация деятельности аварийно-спасательных служб и (или) аварийно-спасательных формирований на территории поселения</t>
  </si>
  <si>
    <t>7817</t>
  </si>
  <si>
    <t>1) Федеральный закон №131-ФЗ от 06.10.2003 "Об общих принципах организации местного самоуправления в Российской Федерации"                                      2) Федеральный закон №151-ФЗ от 22.08.1995 "Об аварийно-спасательных службах и статусе спасателей"                             3) Федеральный закон №28-ФЗ от 12.02.1998 "О гражданской обороне"</t>
  </si>
  <si>
    <t>1)  ст.14, п.1,3, подп.24                      2)  ст.7, 20                   3)  ст.8, подст.2</t>
  </si>
  <si>
    <t xml:space="preserve">1) 06.10.2003-не установлен             2)  28.08.1995-не установлен                3) 16.02.1998-не установлен
</t>
  </si>
  <si>
    <t xml:space="preserve">Областной закон Ленинградской области от 13.11.2003 №93-оз "О защите населения и территорий Ленинградской области от чрезвычайных ситуаций природного и техногенного характера" </t>
  </si>
  <si>
    <t xml:space="preserve">Постановление Правительства Ленинградской области от 05.06.2007 №126 ""О методических рекомендациях по осуществлению муниципальными образованиями Ленинградскйо области полномочий повопросам гражданской обороны, защиты населения от чрезвычайных ситуаций"" </t>
  </si>
  <si>
    <t>1) Соглашение о передаче полномочий.. .. "О передаче администрации муниципального района полномочия администрации МО Кусинское сельское поселение КМР ЛО по исполнению полномочий по участию в предупреждении и ликвидации последствий ЧС"
2) Решение совета депутатов МО Кусинское сельское поселение от 12.12.2017 №52/230 "Приложение 17 Порядок предоставления иных межбюджетных трансфертов бюджету муниципального образования Киришский муниципальный район Ленинградской области на осуществление части полномочий по решению вопросов местного значения, предусмотренных частью 3 статьи 14 Федерального закона от 06.10.2003 № 131- ФЗ «Об общих принципах организации местного самоуправления в Российской Федерации» (пункты 1, 5, 8, 10, 11, 12, 20, 22, 24, 28 части 1 статьи 14 Федерального закона от 06.10.2003 № 131-ФЗ «Об общих принципах организации местного самоуправления в Российской Федерации»)"                                                                                                                                       3) Соглашение о передаче полномочий.. от 20.11.18 № 25 "О передаче администрации муниципального района полномочия администрации МО Кусинское сельское поселение КМР ЛО по исполнению полномочий по участию в предупреждении и ликвидации последствий ЧС" 4) Решение совета депутатов МО Кусинское сельское поселение от 12.12.2018 №65/299 Приложение 17 Порядок предоставления иных межбюджетных трансфертов бюджету муниципального образования Киришский муниципальный район Ленинградской области на осуществление части полномочий по решению вопросов местного значения, предусмотренных частью 3 статьи 14 Федерального закона от 06.10.2003 № 131-ФЗ «Об общих принципах организации местного самоуправления в Российской Федерации» (пункты 1, 6, 8, 10, 11, 12, 22, 24, 28 части 1 статьи 14 Федерального закона от 06.10.2003 № 131-ФЗ «Об общих принципах организации местного самоуправления в Российской Федерации»)</t>
  </si>
  <si>
    <t>содействие в развитии сельскохозяйственного производства, создание условий для развития малого и среднего предпринимательства</t>
  </si>
  <si>
    <t>7818</t>
  </si>
  <si>
    <t>пп.28, п.1, ст.14</t>
  </si>
  <si>
    <t>1) Соглашение о передаче полномочий.. .. "О передаче администрации муниципального района полномочия администрации МО Кусинское сельское поселение КМР ЛО по исполнению полномочий посодействию в развитии сельскохозяйственного производства, созданию условий для развития малого и среднего предпринимательства"
2) Решение совета депутатов МО Кусинское сельское поселение от 12.12.2017 №52/230 "Приложение 17 Порядок предоставления иных межбюджетных трансфертов бюджету муниципального образования Киришский муниципальный район Ленинградской области на осуществление части полномочий по решению вопросов местного значения, предусмотренных частью 3 статьи 14 Федерального закона от 06.10.2003 № 131- ФЗ «Об общих принципах организации местного самоуправления в Российской Федерации» (пункты 1, 5, 8, 10, 11, 12, 20, 22, 24, 28 части 1 статьи 14 Федерального закона от 06.10.2003 № 131-ФЗ «Об общих принципах организации местного самоуправления в Российской Федерации»)"                                                                                                                                     3) Соглашение о передаче полномочий.. от 20.11.18 № 20 "О передаче администрации муниципального района полномочия администрации МО Кусинское сельское поселение КМР ЛО по исполнению полномочий посодействию в развитии сельскохозяйственного производства, созданию условий для развития малого и среднего предпринимательства"                                                                                                        4) Решение совета депутатов МО Кусинское сельское поселение от 12.12.2018 №65/299 Приложение 17 Порядок предоставления иных межбюджетных трансфертов бюджету муниципального образования Киришский муниципальный район Ленинградской области на осуществление части полномочий по решению вопросов местного значения, предусмотренных частью 3 статьи 14 Федерального закона от 06.10.2003 № 131-ФЗ «Об общих принципах организации местного самоуправления в Российской Федерации» (пункты 1, 6, 8, 10, 11, 12, 22, 24, 28 части 1 статьи 14 Федерального закона от 06.10.2003 № 131-ФЗ «Об общих принципах организации местного самоуправления в Российской Федерации»)</t>
  </si>
  <si>
    <t>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</si>
  <si>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7820</t>
  </si>
  <si>
    <t>1) Федеральный закон №131-ФЗ от 06.10.2003 "Об общих принципах организации местного самоуправления в Российской Федерации"                                       2) Федеральный закон №257-ФЗ от 08.11.2007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</si>
  <si>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 ст.14, п.1,3, подп.5                           2)  ст.13</t>
  </si>
  <si>
    <t xml:space="preserve">1) 06.10.2003-не установлен                   2) 12.11.2007-не установлен
</t>
  </si>
  <si>
    <t xml:space="preserve">1) Соглашение о передаче полномочий от 04.12.2017 № 40/2017 "О передаче администрации муниципального района полномочия администрации МО Кусинское сельское поселение КМР ЛО по дорожной деятельности"                                                                                                     2) Решение совета депутатов МО Кусинское сельское поселение от 12.12.2017 №52/230 "Приложение № 17 Порядок предоставления иных межбюджетных трансфертов бюджету муниципального образования Киришский муниципальный район Ленинградской области на осуществление части полномочий по решению вопросов местного значения, предусмотренных подпунктами 1, 5, 8, 10, 11, 12, 20, 22, 24, 28 пункта 1 статьи 14 Федерального закона от 06.10.2003 № 131-ФЗ «Об общих принципах организации местного самоуправления в Российской Федерации" </t>
  </si>
  <si>
    <t>1) в целом         2) в целом</t>
  </si>
  <si>
    <t>1) 01.01.2018 - 31.12.2018            2) 01.01.2018 - 31.12.2018</t>
  </si>
  <si>
    <t>Итого расходных обязательств муниципальных образований, без учета внутренних оборотов</t>
  </si>
  <si>
    <t>10600</t>
  </si>
  <si>
    <t>Итого расходных обязательств муниципальных образований</t>
  </si>
  <si>
    <t>10700</t>
  </si>
  <si>
    <t xml:space="preserve">1) 27.02.2012 - 31.12.2019
2) 01.01.2018 - 31.12.2018        3) 01.01.2019 - 31.12.2019
</t>
  </si>
  <si>
    <t xml:space="preserve">1) в целом
2) в целом        3) в целом         </t>
  </si>
  <si>
    <t>1) Соглашение о передаче полномочий.. от 27.02.2012 б/н "О передаче администрации муниципального района полномочия администрации МО Кусинское сельское поселение КМР ЛО по осуществлению внешнего муниципального финансового контроля"
2) Решение совета депутатов МО Кусинское сельское поселение от 12.12.2017 №52/230 "Приложение 18 Порядок предоставления иных межбюджетных трансфертов бюджету муниципального образования Киришский муниципальный район Ленинградской области на осуществление полномочий, предусмотренных пунктом 11 статьи 3 Федерального закона от 07.02.2011 № 6-ФЗ «Об общих принципах организации деятельности контрольно-счетных органов субъектов Российской федерации и муниципальных образований»"                                                                                                                                                                                                                                                 3) Решение совета депутатов МО Кусинское сельское поселение от 12.12.2018 №65/299 Приложение 18 Порядок предоставления иных межбюджетных трансфертов бюджету муниципального образования Киришский муниципальный район Ленинградской области на осуществление полномочий, предусмотренных пунктом 11 статьи 3 Федерального закона  от 07.02.2011 № 6-ФЗ «Об общих принципах организации деятельности контрольно-счетных органов субъектов Российской федерации и муниципальных образований»</t>
  </si>
  <si>
    <t>УТОЧНЕННЫЙ РЕЕСТР РАСХОДНЫХ ОБЯЗАТЕЛЬСТВ МУНИЦИПАЛЬНОГО ОБРАЗОВАНИЯ
Кусинское сельское поселение Киришского муниципального района Ленинградской области</t>
  </si>
  <si>
    <t>6823</t>
  </si>
  <si>
    <t>по состоянию на 01.05.2019г.</t>
  </si>
  <si>
    <t>7401</t>
  </si>
  <si>
    <t>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</si>
  <si>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предоставление доплаты за выслугу лет к трудовой пенсии муниципальным служащим за счет средств местного бюджета</t>
  </si>
</sst>
</file>

<file path=xl/styles.xml><?xml version="1.0" encoding="utf-8"?>
<styleSheet xmlns="http://schemas.openxmlformats.org/spreadsheetml/2006/main">
  <numFmts count="3">
    <numFmt numFmtId="164" formatCode="?"/>
    <numFmt numFmtId="165" formatCode="#,##0.0"/>
    <numFmt numFmtId="166" formatCode="0.0"/>
  </numFmts>
  <fonts count="13">
    <font>
      <sz val="11"/>
      <color theme="1"/>
      <name val="Calibri"/>
      <family val="2"/>
      <charset val="204"/>
      <scheme val="minor"/>
    </font>
    <font>
      <sz val="11"/>
      <name val="Calibri"/>
      <family val="2"/>
      <scheme val="minor"/>
    </font>
    <font>
      <sz val="7"/>
      <name val="Times New Roman"/>
      <family val="1"/>
      <charset val="204"/>
    </font>
    <font>
      <sz val="8"/>
      <name val="Times New Roman"/>
      <family val="1"/>
      <charset val="204"/>
    </font>
    <font>
      <sz val="11"/>
      <name val="Times New Roman"/>
      <family val="1"/>
      <charset val="204"/>
    </font>
    <font>
      <u/>
      <sz val="8"/>
      <name val="Times New Roman"/>
      <family val="1"/>
      <charset val="204"/>
    </font>
    <font>
      <b/>
      <sz val="9"/>
      <name val="Times New Roman"/>
      <family val="1"/>
      <charset val="204"/>
    </font>
    <font>
      <b/>
      <sz val="8"/>
      <name val="Times New Roman"/>
      <family val="1"/>
      <charset val="204"/>
    </font>
    <font>
      <b/>
      <sz val="11"/>
      <name val="Calibri"/>
      <family val="2"/>
      <scheme val="minor"/>
    </font>
    <font>
      <sz val="10"/>
      <color rgb="FF000000"/>
      <name val="Times New Roman"/>
      <family val="1"/>
      <charset val="204"/>
    </font>
    <font>
      <i/>
      <sz val="8"/>
      <name val="Times New Roman"/>
      <family val="1"/>
      <charset val="204"/>
    </font>
    <font>
      <b/>
      <i/>
      <sz val="8"/>
      <name val="Times New Roman"/>
      <family val="1"/>
      <charset val="204"/>
    </font>
    <font>
      <i/>
      <sz val="11"/>
      <name val="Calibri"/>
      <family val="2"/>
      <scheme val="minor"/>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5">
    <xf numFmtId="0" fontId="0" fillId="0" borderId="0"/>
    <xf numFmtId="165" fontId="9" fillId="0" borderId="16">
      <alignment vertical="top" wrapText="1"/>
    </xf>
    <xf numFmtId="49" fontId="9" fillId="0" borderId="16">
      <alignment horizontal="center" vertical="top" wrapText="1"/>
    </xf>
    <xf numFmtId="49" fontId="9" fillId="0" borderId="17">
      <alignment horizontal="center" vertical="top" wrapText="1"/>
    </xf>
    <xf numFmtId="0" fontId="9" fillId="0" borderId="17">
      <alignment vertical="top" wrapText="1"/>
    </xf>
  </cellStyleXfs>
  <cellXfs count="80">
    <xf numFmtId="0" fontId="0" fillId="0" borderId="0" xfId="0"/>
    <xf numFmtId="0" fontId="1" fillId="0" borderId="0" xfId="0" applyFont="1" applyFill="1"/>
    <xf numFmtId="49" fontId="2" fillId="0" borderId="0" xfId="0" applyNumberFormat="1" applyFont="1" applyFill="1" applyBorder="1" applyAlignment="1">
      <alignment vertical="center" wrapText="1"/>
    </xf>
    <xf numFmtId="49" fontId="4" fillId="0" borderId="0" xfId="0" applyNumberFormat="1" applyFont="1" applyFill="1" applyBorder="1" applyAlignment="1">
      <alignment vertical="center" wrapText="1"/>
    </xf>
    <xf numFmtId="49" fontId="4" fillId="0" borderId="0" xfId="0" applyNumberFormat="1" applyFont="1" applyFill="1" applyBorder="1" applyAlignment="1">
      <alignment vertical="top" wrapText="1"/>
    </xf>
    <xf numFmtId="0" fontId="5" fillId="0" borderId="0" xfId="0" applyNumberFormat="1" applyFont="1" applyFill="1" applyBorder="1"/>
    <xf numFmtId="0" fontId="3" fillId="0" borderId="0" xfId="0" applyFont="1" applyFill="1" applyAlignment="1">
      <alignment vertical="top" wrapText="1"/>
    </xf>
    <xf numFmtId="0" fontId="3" fillId="0" borderId="0" xfId="0" applyNumberFormat="1" applyFont="1" applyFill="1" applyBorder="1" applyAlignment="1">
      <alignment horizontal="left" vertical="center"/>
    </xf>
    <xf numFmtId="0" fontId="3" fillId="0" borderId="0" xfId="0" applyNumberFormat="1" applyFont="1" applyFill="1" applyBorder="1" applyAlignment="1">
      <alignment vertical="center" wrapText="1"/>
    </xf>
    <xf numFmtId="0" fontId="3" fillId="0" borderId="3"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top" wrapText="1"/>
    </xf>
    <xf numFmtId="0" fontId="1" fillId="0" borderId="0" xfId="0" applyFont="1" applyFill="1" applyBorder="1"/>
    <xf numFmtId="49" fontId="7" fillId="0" borderId="3" xfId="0" applyNumberFormat="1" applyFont="1" applyFill="1" applyBorder="1" applyAlignment="1">
      <alignment horizontal="left" vertical="center" wrapText="1"/>
    </xf>
    <xf numFmtId="49" fontId="7" fillId="0" borderId="3" xfId="0" applyNumberFormat="1" applyFont="1" applyFill="1" applyBorder="1" applyAlignment="1">
      <alignment horizontal="center" vertical="center" wrapText="1"/>
    </xf>
    <xf numFmtId="165" fontId="7" fillId="0" borderId="3" xfId="0" applyNumberFormat="1" applyFont="1" applyFill="1" applyBorder="1" applyAlignment="1">
      <alignment horizontal="right" vertical="center" wrapText="1"/>
    </xf>
    <xf numFmtId="0" fontId="7" fillId="0" borderId="3" xfId="0" applyFont="1" applyFill="1" applyBorder="1" applyAlignment="1">
      <alignment vertical="top" wrapText="1"/>
    </xf>
    <xf numFmtId="0" fontId="8" fillId="0" borderId="0" xfId="0" applyFont="1" applyFill="1"/>
    <xf numFmtId="49" fontId="3" fillId="0" borderId="3" xfId="0" applyNumberFormat="1" applyFont="1" applyFill="1" applyBorder="1" applyAlignment="1">
      <alignment horizontal="left" vertical="center" wrapText="1"/>
    </xf>
    <xf numFmtId="49" fontId="3" fillId="0" borderId="3" xfId="0" applyNumberFormat="1" applyFont="1" applyFill="1" applyBorder="1" applyAlignment="1">
      <alignment horizontal="center" vertical="center" wrapText="1"/>
    </xf>
    <xf numFmtId="166" fontId="3" fillId="0" borderId="3" xfId="0" applyNumberFormat="1" applyFont="1" applyFill="1" applyBorder="1" applyAlignment="1">
      <alignment horizontal="right" vertical="center" wrapText="1"/>
    </xf>
    <xf numFmtId="0" fontId="3" fillId="0" borderId="3" xfId="0" applyFont="1" applyFill="1" applyBorder="1" applyAlignment="1">
      <alignment vertical="top" wrapText="1"/>
    </xf>
    <xf numFmtId="164" fontId="3" fillId="0" borderId="3" xfId="0" applyNumberFormat="1" applyFont="1" applyFill="1" applyBorder="1" applyAlignment="1">
      <alignment horizontal="center" vertical="center" wrapText="1"/>
    </xf>
    <xf numFmtId="165" fontId="3" fillId="0" borderId="3" xfId="0" applyNumberFormat="1" applyFont="1" applyFill="1" applyBorder="1" applyAlignment="1">
      <alignment horizontal="right" vertical="center" wrapText="1"/>
    </xf>
    <xf numFmtId="0" fontId="3" fillId="0" borderId="16" xfId="1" applyNumberFormat="1" applyFont="1" applyFill="1" applyAlignment="1" applyProtection="1">
      <alignment vertical="top" wrapText="1"/>
    </xf>
    <xf numFmtId="49" fontId="3" fillId="0" borderId="3" xfId="0" applyNumberFormat="1" applyFont="1" applyFill="1" applyBorder="1" applyAlignment="1">
      <alignment horizontal="center" wrapText="1"/>
    </xf>
    <xf numFmtId="0" fontId="3" fillId="0" borderId="16" xfId="2" applyNumberFormat="1" applyFont="1" applyFill="1" applyAlignment="1" applyProtection="1">
      <alignment horizontal="center" wrapText="1"/>
    </xf>
    <xf numFmtId="0" fontId="3" fillId="0" borderId="17" xfId="3" applyNumberFormat="1" applyFont="1" applyFill="1" applyAlignment="1" applyProtection="1">
      <alignment horizontal="center" vertical="top" wrapText="1"/>
    </xf>
    <xf numFmtId="0" fontId="10" fillId="0" borderId="3"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0" fontId="10" fillId="0" borderId="16" xfId="2" applyNumberFormat="1" applyFont="1" applyFill="1" applyAlignment="1" applyProtection="1">
      <alignment horizontal="center" vertical="center" wrapText="1"/>
    </xf>
    <xf numFmtId="0" fontId="10" fillId="0" borderId="17" xfId="3" applyNumberFormat="1" applyFont="1" applyFill="1" applyAlignment="1" applyProtection="1">
      <alignment horizontal="center" vertical="center" wrapText="1"/>
    </xf>
    <xf numFmtId="165" fontId="10" fillId="0" borderId="3" xfId="0" applyNumberFormat="1" applyFont="1" applyFill="1" applyBorder="1" applyAlignment="1">
      <alignment horizontal="right" vertical="center" wrapText="1"/>
    </xf>
    <xf numFmtId="165" fontId="11" fillId="0" borderId="3" xfId="0" applyNumberFormat="1" applyFont="1" applyFill="1" applyBorder="1" applyAlignment="1">
      <alignment horizontal="right" vertical="center" wrapText="1"/>
    </xf>
    <xf numFmtId="0" fontId="12" fillId="0" borderId="0" xfId="0" applyFont="1" applyFill="1" applyAlignment="1">
      <alignment vertical="center"/>
    </xf>
    <xf numFmtId="164" fontId="3" fillId="0" borderId="3" xfId="0" applyNumberFormat="1" applyFont="1" applyFill="1" applyBorder="1" applyAlignment="1">
      <alignment horizontal="left" vertical="center" wrapText="1"/>
    </xf>
    <xf numFmtId="164" fontId="7" fillId="0" borderId="3" xfId="0" applyNumberFormat="1" applyFont="1" applyFill="1" applyBorder="1" applyAlignment="1">
      <alignment horizontal="left" vertical="center" wrapText="1"/>
    </xf>
    <xf numFmtId="166" fontId="7" fillId="0" borderId="3" xfId="0" applyNumberFormat="1" applyFont="1" applyFill="1" applyBorder="1" applyAlignment="1">
      <alignment horizontal="right" vertical="center" wrapText="1"/>
    </xf>
    <xf numFmtId="0" fontId="3" fillId="0" borderId="17" xfId="4" applyNumberFormat="1" applyFont="1" applyFill="1" applyAlignment="1" applyProtection="1">
      <alignment horizontal="center" vertical="top" wrapText="1"/>
    </xf>
    <xf numFmtId="0" fontId="3" fillId="0" borderId="17" xfId="3" applyNumberFormat="1" applyFont="1" applyFill="1" applyProtection="1">
      <alignment horizontal="center" vertical="top" wrapText="1"/>
    </xf>
    <xf numFmtId="0" fontId="3" fillId="0" borderId="3" xfId="0" applyNumberFormat="1" applyFont="1" applyFill="1" applyBorder="1" applyAlignment="1" applyProtection="1">
      <alignment horizontal="center" vertical="top" wrapText="1"/>
    </xf>
    <xf numFmtId="49" fontId="3" fillId="0" borderId="3" xfId="0" applyNumberFormat="1" applyFont="1" applyFill="1" applyBorder="1" applyAlignment="1" applyProtection="1">
      <alignment horizontal="center" vertical="top" wrapText="1"/>
    </xf>
    <xf numFmtId="0" fontId="3" fillId="0" borderId="3" xfId="0" applyNumberFormat="1" applyFont="1" applyFill="1" applyBorder="1" applyAlignment="1">
      <alignment horizontal="left" vertical="center" wrapText="1"/>
    </xf>
    <xf numFmtId="0" fontId="3" fillId="0"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xf numFmtId="49" fontId="3" fillId="0" borderId="4" xfId="0" applyNumberFormat="1" applyFont="1" applyFill="1" applyBorder="1" applyAlignment="1">
      <alignment horizontal="left" vertical="center" wrapText="1"/>
    </xf>
    <xf numFmtId="49" fontId="3" fillId="0" borderId="15" xfId="0" applyNumberFormat="1" applyFont="1" applyFill="1" applyBorder="1" applyAlignment="1">
      <alignment horizontal="left" vertical="center" wrapText="1"/>
    </xf>
    <xf numFmtId="49" fontId="3" fillId="0" borderId="4" xfId="0" applyNumberFormat="1" applyFont="1" applyFill="1" applyBorder="1" applyAlignment="1">
      <alignment horizontal="center" vertical="center" wrapText="1"/>
    </xf>
    <xf numFmtId="49" fontId="3" fillId="0" borderId="15" xfId="0" applyNumberFormat="1" applyFont="1" applyFill="1" applyBorder="1" applyAlignment="1">
      <alignment horizontal="center" vertical="center" wrapText="1"/>
    </xf>
    <xf numFmtId="164" fontId="3" fillId="0" borderId="18" xfId="0" applyNumberFormat="1" applyFont="1" applyFill="1" applyBorder="1" applyAlignment="1" applyProtection="1">
      <alignment horizontal="center" vertical="center" wrapText="1"/>
    </xf>
    <xf numFmtId="164" fontId="3" fillId="0" borderId="19"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49" fontId="3" fillId="0" borderId="15" xfId="0" applyNumberFormat="1" applyFont="1" applyFill="1" applyBorder="1" applyAlignment="1" applyProtection="1">
      <alignment horizontal="center" vertical="center" wrapText="1"/>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3"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15"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0" borderId="13"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164" fontId="3" fillId="0" borderId="0" xfId="0" applyNumberFormat="1" applyFont="1" applyFill="1" applyBorder="1" applyAlignment="1">
      <alignment horizontal="left" vertical="center" wrapText="1"/>
    </xf>
    <xf numFmtId="0" fontId="6" fillId="0" borderId="0" xfId="0" applyNumberFormat="1"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11"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7" fillId="0" borderId="0" xfId="0" applyFont="1" applyFill="1" applyAlignment="1">
      <alignment horizontal="left" wrapText="1"/>
    </xf>
  </cellXfs>
  <cellStyles count="5">
    <cellStyle name="st105" xfId="2"/>
    <cellStyle name="st108" xfId="3"/>
    <cellStyle name="st110" xfId="1"/>
    <cellStyle name="st111" xfId="4"/>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DK82"/>
  <sheetViews>
    <sheetView tabSelected="1" workbookViewId="0">
      <selection activeCell="B56" sqref="B56"/>
    </sheetView>
  </sheetViews>
  <sheetFormatPr defaultRowHeight="15"/>
  <cols>
    <col min="1" max="1" width="37.42578125" style="1" customWidth="1"/>
    <col min="2" max="2" width="8.7109375" style="1" customWidth="1"/>
    <col min="3" max="3" width="30.7109375" style="1" customWidth="1"/>
    <col min="4" max="4" width="13" style="1" customWidth="1"/>
    <col min="5" max="5" width="12.42578125" style="1" customWidth="1"/>
    <col min="6" max="6" width="29.28515625" style="1" customWidth="1"/>
    <col min="7" max="7" width="10.140625" style="1" customWidth="1"/>
    <col min="8" max="8" width="12.42578125" style="1" customWidth="1"/>
    <col min="9" max="9" width="8.7109375" style="1" customWidth="1"/>
    <col min="10" max="11" width="16.7109375" style="1" customWidth="1"/>
    <col min="12" max="12" width="8.7109375" style="1" customWidth="1"/>
    <col min="13" max="14" width="16.7109375" style="1" customWidth="1"/>
    <col min="15" max="16" width="8.7109375" style="1" customWidth="1"/>
    <col min="17" max="18" width="16.7109375" style="1" customWidth="1"/>
    <col min="19" max="19" width="8.7109375" style="1" customWidth="1"/>
    <col min="20" max="21" width="16.7109375" style="1" customWidth="1"/>
    <col min="22" max="22" width="8.7109375" style="1" customWidth="1"/>
    <col min="23" max="23" width="41" style="1" customWidth="1"/>
    <col min="24" max="24" width="10.42578125" style="1" customWidth="1"/>
    <col min="25" max="25" width="11.42578125" style="1" customWidth="1"/>
    <col min="26" max="26" width="59.28515625" style="1" customWidth="1"/>
    <col min="27" max="27" width="12.7109375" style="1" customWidth="1"/>
    <col min="28" max="28" width="12.42578125" style="1" customWidth="1"/>
    <col min="29" max="29" width="92.7109375" style="1" customWidth="1"/>
    <col min="30" max="30" width="9.85546875" style="1" customWidth="1"/>
    <col min="31" max="31" width="12.42578125" style="1" customWidth="1"/>
    <col min="32" max="33" width="8.7109375" style="1" customWidth="1"/>
    <col min="34" max="34" width="7.7109375" style="1" hidden="1" customWidth="1"/>
    <col min="35" max="114" width="18.28515625" style="1" customWidth="1"/>
    <col min="115" max="115" width="10.42578125" style="6" customWidth="1"/>
    <col min="116" max="16384" width="9.140625" style="1"/>
  </cols>
  <sheetData>
    <row r="1" spans="1:115">
      <c r="AS1" s="2"/>
      <c r="AT1" s="2"/>
      <c r="AU1" s="2"/>
      <c r="AV1" s="2"/>
      <c r="AW1" s="2"/>
      <c r="AX1" s="2"/>
      <c r="AY1" s="2"/>
      <c r="AZ1" s="2"/>
      <c r="BA1" s="2"/>
      <c r="BB1" s="2"/>
      <c r="BC1" s="2"/>
      <c r="BR1" s="2"/>
      <c r="BS1" s="2"/>
      <c r="BT1" s="2"/>
      <c r="BU1" s="2"/>
      <c r="BV1" s="2"/>
      <c r="BW1" s="2"/>
      <c r="BX1" s="2"/>
      <c r="BY1" s="2"/>
      <c r="BZ1" s="2"/>
      <c r="CA1" s="2"/>
      <c r="CB1" s="2"/>
      <c r="CL1" s="2"/>
      <c r="CM1" s="2"/>
      <c r="CN1" s="2"/>
      <c r="CO1" s="2"/>
      <c r="CP1" s="2"/>
      <c r="CQ1" s="2"/>
      <c r="CR1" s="2"/>
      <c r="CS1" s="2"/>
      <c r="CT1" s="2"/>
      <c r="CU1" s="2"/>
      <c r="DA1" s="2"/>
      <c r="DB1" s="2"/>
      <c r="DC1" s="2"/>
      <c r="DD1" s="2"/>
      <c r="DE1" s="2"/>
      <c r="DF1" s="2"/>
      <c r="DG1" s="2"/>
      <c r="DH1" s="70"/>
      <c r="DI1" s="70"/>
      <c r="DJ1" s="70"/>
      <c r="DK1" s="70"/>
    </row>
    <row r="2" spans="1:115">
      <c r="AS2" s="4"/>
      <c r="AT2" s="4"/>
      <c r="AU2" s="4"/>
      <c r="AV2" s="4"/>
      <c r="AW2" s="4"/>
      <c r="AX2" s="3"/>
      <c r="AY2" s="3"/>
      <c r="AZ2" s="3"/>
      <c r="BA2" s="3"/>
      <c r="BB2" s="3"/>
      <c r="BC2" s="3"/>
      <c r="BR2" s="3"/>
      <c r="BS2" s="3"/>
      <c r="BT2" s="3"/>
      <c r="BU2" s="3"/>
      <c r="BV2" s="3"/>
      <c r="BW2" s="3"/>
      <c r="BX2" s="3"/>
      <c r="BY2" s="3"/>
      <c r="BZ2" s="3"/>
      <c r="CA2" s="3"/>
      <c r="CB2" s="3"/>
      <c r="CL2" s="4"/>
      <c r="CM2" s="4"/>
      <c r="CN2" s="4"/>
      <c r="CO2" s="4"/>
      <c r="CP2" s="4"/>
      <c r="CQ2" s="3"/>
      <c r="CR2" s="3"/>
      <c r="CS2" s="3"/>
      <c r="CT2" s="3"/>
      <c r="CU2" s="3"/>
      <c r="DA2" s="4"/>
      <c r="DB2" s="4"/>
      <c r="DC2" s="4"/>
      <c r="DD2" s="4"/>
      <c r="DE2" s="4"/>
      <c r="DF2" s="3"/>
      <c r="DG2" s="3"/>
      <c r="DH2" s="71"/>
      <c r="DI2" s="70"/>
      <c r="DJ2" s="70"/>
      <c r="DK2" s="70"/>
    </row>
    <row r="3" spans="1:115">
      <c r="A3" s="5"/>
    </row>
    <row r="4" spans="1:115" ht="37.5" customHeight="1">
      <c r="A4" s="72" t="s">
        <v>364</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row>
    <row r="6" spans="1:115">
      <c r="A6" s="73" t="s">
        <v>0</v>
      </c>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row>
    <row r="7" spans="1:115">
      <c r="A7" s="79" t="s">
        <v>366</v>
      </c>
      <c r="B7" s="79"/>
      <c r="C7" s="79"/>
      <c r="D7" s="79"/>
      <c r="E7" s="79"/>
      <c r="F7" s="79"/>
      <c r="G7" s="79"/>
      <c r="H7" s="79"/>
      <c r="I7" s="79"/>
      <c r="J7" s="79"/>
      <c r="K7" s="79"/>
      <c r="L7" s="79"/>
      <c r="M7" s="79"/>
    </row>
    <row r="8" spans="1:115">
      <c r="A8" s="7" t="s">
        <v>1</v>
      </c>
      <c r="D8" s="74" t="s">
        <v>2</v>
      </c>
      <c r="E8" s="74"/>
      <c r="F8" s="74"/>
      <c r="G8" s="74"/>
      <c r="H8" s="74"/>
      <c r="I8" s="74"/>
      <c r="U8" s="8"/>
      <c r="V8" s="8"/>
      <c r="W8" s="8"/>
      <c r="X8" s="8"/>
      <c r="Y8" s="8"/>
      <c r="Z8" s="8"/>
      <c r="AA8" s="8"/>
      <c r="AB8" s="8"/>
      <c r="AC8" s="8"/>
      <c r="AD8" s="8"/>
      <c r="AE8" s="8"/>
      <c r="AF8" s="8"/>
      <c r="AG8" s="8"/>
      <c r="AH8" s="8"/>
    </row>
    <row r="9" spans="1:115">
      <c r="A9" s="7" t="s">
        <v>3</v>
      </c>
    </row>
    <row r="11" spans="1:115">
      <c r="A11" s="67" t="s">
        <v>4</v>
      </c>
      <c r="B11" s="67" t="s">
        <v>5</v>
      </c>
      <c r="C11" s="55" t="s">
        <v>6</v>
      </c>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8" t="s">
        <v>7</v>
      </c>
      <c r="AG11" s="67" t="s">
        <v>8</v>
      </c>
      <c r="AH11" s="69"/>
      <c r="AI11" s="56" t="s">
        <v>9</v>
      </c>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57"/>
      <c r="BH11" s="56" t="s">
        <v>10</v>
      </c>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57"/>
      <c r="CG11" s="56" t="s">
        <v>11</v>
      </c>
      <c r="CH11" s="60"/>
      <c r="CI11" s="60"/>
      <c r="CJ11" s="60"/>
      <c r="CK11" s="60"/>
      <c r="CL11" s="60"/>
      <c r="CM11" s="60"/>
      <c r="CN11" s="60"/>
      <c r="CO11" s="60"/>
      <c r="CP11" s="60"/>
      <c r="CQ11" s="60"/>
      <c r="CR11" s="60"/>
      <c r="CS11" s="60"/>
      <c r="CT11" s="60"/>
      <c r="CU11" s="60"/>
      <c r="CV11" s="56" t="s">
        <v>12</v>
      </c>
      <c r="CW11" s="60"/>
      <c r="CX11" s="60"/>
      <c r="CY11" s="60"/>
      <c r="CZ11" s="60"/>
      <c r="DA11" s="60"/>
      <c r="DB11" s="60"/>
      <c r="DC11" s="60"/>
      <c r="DD11" s="60"/>
      <c r="DE11" s="60"/>
      <c r="DF11" s="60"/>
      <c r="DG11" s="60"/>
      <c r="DH11" s="60"/>
      <c r="DI11" s="60"/>
      <c r="DJ11" s="57"/>
      <c r="DK11" s="76" t="s">
        <v>13</v>
      </c>
    </row>
    <row r="12" spans="1:115">
      <c r="A12" s="61"/>
      <c r="B12" s="61"/>
      <c r="C12" s="55" t="s">
        <v>14</v>
      </c>
      <c r="D12" s="55"/>
      <c r="E12" s="55"/>
      <c r="F12" s="55"/>
      <c r="G12" s="55"/>
      <c r="H12" s="55"/>
      <c r="I12" s="55"/>
      <c r="J12" s="55"/>
      <c r="K12" s="55"/>
      <c r="L12" s="55"/>
      <c r="M12" s="55"/>
      <c r="N12" s="55"/>
      <c r="O12" s="55"/>
      <c r="P12" s="55"/>
      <c r="Q12" s="55"/>
      <c r="R12" s="55"/>
      <c r="S12" s="55"/>
      <c r="T12" s="55"/>
      <c r="U12" s="55"/>
      <c r="V12" s="55"/>
      <c r="W12" s="55" t="s">
        <v>15</v>
      </c>
      <c r="X12" s="55"/>
      <c r="Y12" s="55"/>
      <c r="Z12" s="55"/>
      <c r="AA12" s="55"/>
      <c r="AB12" s="55"/>
      <c r="AC12" s="67" t="s">
        <v>16</v>
      </c>
      <c r="AD12" s="68"/>
      <c r="AE12" s="69"/>
      <c r="AF12" s="75"/>
      <c r="AG12" s="61"/>
      <c r="AH12" s="63"/>
      <c r="AI12" s="61" t="s">
        <v>17</v>
      </c>
      <c r="AJ12" s="62"/>
      <c r="AK12" s="62"/>
      <c r="AL12" s="62"/>
      <c r="AM12" s="62"/>
      <c r="AN12" s="62"/>
      <c r="AO12" s="62"/>
      <c r="AP12" s="62"/>
      <c r="AQ12" s="62"/>
      <c r="AR12" s="63"/>
      <c r="AS12" s="67" t="s">
        <v>18</v>
      </c>
      <c r="AT12" s="68"/>
      <c r="AU12" s="68"/>
      <c r="AV12" s="68"/>
      <c r="AW12" s="69"/>
      <c r="AX12" s="67" t="s">
        <v>19</v>
      </c>
      <c r="AY12" s="68"/>
      <c r="AZ12" s="68"/>
      <c r="BA12" s="68"/>
      <c r="BB12" s="69"/>
      <c r="BC12" s="67" t="s">
        <v>20</v>
      </c>
      <c r="BD12" s="68"/>
      <c r="BE12" s="68"/>
      <c r="BF12" s="68"/>
      <c r="BG12" s="68"/>
      <c r="BH12" s="61" t="s">
        <v>17</v>
      </c>
      <c r="BI12" s="62"/>
      <c r="BJ12" s="62"/>
      <c r="BK12" s="62"/>
      <c r="BL12" s="62"/>
      <c r="BM12" s="62"/>
      <c r="BN12" s="62"/>
      <c r="BO12" s="62"/>
      <c r="BP12" s="62"/>
      <c r="BQ12" s="63"/>
      <c r="BR12" s="67" t="s">
        <v>18</v>
      </c>
      <c r="BS12" s="68"/>
      <c r="BT12" s="68"/>
      <c r="BU12" s="68"/>
      <c r="BV12" s="69"/>
      <c r="BW12" s="67" t="s">
        <v>19</v>
      </c>
      <c r="BX12" s="68"/>
      <c r="BY12" s="68"/>
      <c r="BZ12" s="68"/>
      <c r="CA12" s="69"/>
      <c r="CB12" s="67" t="s">
        <v>20</v>
      </c>
      <c r="CC12" s="68"/>
      <c r="CD12" s="68"/>
      <c r="CE12" s="68"/>
      <c r="CF12" s="68"/>
      <c r="CG12" s="61" t="s">
        <v>17</v>
      </c>
      <c r="CH12" s="62"/>
      <c r="CI12" s="62"/>
      <c r="CJ12" s="62"/>
      <c r="CK12" s="62"/>
      <c r="CL12" s="67" t="s">
        <v>18</v>
      </c>
      <c r="CM12" s="68"/>
      <c r="CN12" s="68"/>
      <c r="CO12" s="68"/>
      <c r="CP12" s="69"/>
      <c r="CQ12" s="67" t="s">
        <v>19</v>
      </c>
      <c r="CR12" s="68"/>
      <c r="CS12" s="68"/>
      <c r="CT12" s="68"/>
      <c r="CU12" s="69"/>
      <c r="CV12" s="61" t="s">
        <v>17</v>
      </c>
      <c r="CW12" s="62"/>
      <c r="CX12" s="62"/>
      <c r="CY12" s="62"/>
      <c r="CZ12" s="62"/>
      <c r="DA12" s="67" t="s">
        <v>18</v>
      </c>
      <c r="DB12" s="68"/>
      <c r="DC12" s="68"/>
      <c r="DD12" s="68"/>
      <c r="DE12" s="69"/>
      <c r="DF12" s="67" t="s">
        <v>19</v>
      </c>
      <c r="DG12" s="68"/>
      <c r="DH12" s="68"/>
      <c r="DI12" s="68"/>
      <c r="DJ12" s="69"/>
      <c r="DK12" s="77"/>
    </row>
    <row r="13" spans="1:115" ht="33.75" customHeight="1">
      <c r="A13" s="61"/>
      <c r="B13" s="61"/>
      <c r="C13" s="55" t="s">
        <v>21</v>
      </c>
      <c r="D13" s="55"/>
      <c r="E13" s="55"/>
      <c r="F13" s="55" t="s">
        <v>22</v>
      </c>
      <c r="G13" s="55"/>
      <c r="H13" s="55"/>
      <c r="I13" s="55"/>
      <c r="J13" s="56" t="s">
        <v>23</v>
      </c>
      <c r="K13" s="60"/>
      <c r="L13" s="57"/>
      <c r="M13" s="55" t="s">
        <v>24</v>
      </c>
      <c r="N13" s="55"/>
      <c r="O13" s="55"/>
      <c r="P13" s="55"/>
      <c r="Q13" s="55" t="s">
        <v>25</v>
      </c>
      <c r="R13" s="55"/>
      <c r="S13" s="55"/>
      <c r="T13" s="55" t="s">
        <v>26</v>
      </c>
      <c r="U13" s="55"/>
      <c r="V13" s="55"/>
      <c r="W13" s="55" t="s">
        <v>27</v>
      </c>
      <c r="X13" s="55"/>
      <c r="Y13" s="55"/>
      <c r="Z13" s="55" t="s">
        <v>28</v>
      </c>
      <c r="AA13" s="55"/>
      <c r="AB13" s="55"/>
      <c r="AC13" s="64"/>
      <c r="AD13" s="65"/>
      <c r="AE13" s="66"/>
      <c r="AF13" s="75"/>
      <c r="AG13" s="64"/>
      <c r="AH13" s="66"/>
      <c r="AI13" s="64" t="s">
        <v>29</v>
      </c>
      <c r="AJ13" s="65"/>
      <c r="AK13" s="65"/>
      <c r="AL13" s="65"/>
      <c r="AM13" s="65"/>
      <c r="AN13" s="65"/>
      <c r="AO13" s="65"/>
      <c r="AP13" s="65"/>
      <c r="AQ13" s="65"/>
      <c r="AR13" s="66"/>
      <c r="AS13" s="61" t="s">
        <v>30</v>
      </c>
      <c r="AT13" s="62"/>
      <c r="AU13" s="62"/>
      <c r="AV13" s="62"/>
      <c r="AW13" s="63"/>
      <c r="AX13" s="61" t="s">
        <v>31</v>
      </c>
      <c r="AY13" s="62"/>
      <c r="AZ13" s="62"/>
      <c r="BA13" s="62"/>
      <c r="BB13" s="63"/>
      <c r="BC13" s="64"/>
      <c r="BD13" s="65"/>
      <c r="BE13" s="65"/>
      <c r="BF13" s="65"/>
      <c r="BG13" s="65"/>
      <c r="BH13" s="64" t="s">
        <v>29</v>
      </c>
      <c r="BI13" s="65"/>
      <c r="BJ13" s="65"/>
      <c r="BK13" s="65"/>
      <c r="BL13" s="65"/>
      <c r="BM13" s="65"/>
      <c r="BN13" s="65"/>
      <c r="BO13" s="65"/>
      <c r="BP13" s="65"/>
      <c r="BQ13" s="66"/>
      <c r="BR13" s="61" t="s">
        <v>30</v>
      </c>
      <c r="BS13" s="62"/>
      <c r="BT13" s="62"/>
      <c r="BU13" s="62"/>
      <c r="BV13" s="63"/>
      <c r="BW13" s="61" t="s">
        <v>31</v>
      </c>
      <c r="BX13" s="62"/>
      <c r="BY13" s="62"/>
      <c r="BZ13" s="62"/>
      <c r="CA13" s="63"/>
      <c r="CB13" s="64"/>
      <c r="CC13" s="65"/>
      <c r="CD13" s="65"/>
      <c r="CE13" s="65"/>
      <c r="CF13" s="65"/>
      <c r="CG13" s="64" t="s">
        <v>29</v>
      </c>
      <c r="CH13" s="65"/>
      <c r="CI13" s="65"/>
      <c r="CJ13" s="65"/>
      <c r="CK13" s="65"/>
      <c r="CL13" s="61" t="s">
        <v>30</v>
      </c>
      <c r="CM13" s="62"/>
      <c r="CN13" s="62"/>
      <c r="CO13" s="62"/>
      <c r="CP13" s="63"/>
      <c r="CQ13" s="61" t="s">
        <v>31</v>
      </c>
      <c r="CR13" s="62"/>
      <c r="CS13" s="62"/>
      <c r="CT13" s="62"/>
      <c r="CU13" s="63"/>
      <c r="CV13" s="64" t="s">
        <v>29</v>
      </c>
      <c r="CW13" s="65"/>
      <c r="CX13" s="65"/>
      <c r="CY13" s="65"/>
      <c r="CZ13" s="65"/>
      <c r="DA13" s="61" t="s">
        <v>30</v>
      </c>
      <c r="DB13" s="62"/>
      <c r="DC13" s="62"/>
      <c r="DD13" s="62"/>
      <c r="DE13" s="63"/>
      <c r="DF13" s="61" t="s">
        <v>31</v>
      </c>
      <c r="DG13" s="62"/>
      <c r="DH13" s="62"/>
      <c r="DI13" s="62"/>
      <c r="DJ13" s="63"/>
      <c r="DK13" s="77"/>
    </row>
    <row r="14" spans="1:115" ht="32.25" customHeight="1">
      <c r="A14" s="61"/>
      <c r="B14" s="61"/>
      <c r="C14" s="55" t="s">
        <v>32</v>
      </c>
      <c r="D14" s="55" t="s">
        <v>33</v>
      </c>
      <c r="E14" s="55" t="s">
        <v>34</v>
      </c>
      <c r="F14" s="55" t="s">
        <v>32</v>
      </c>
      <c r="G14" s="55" t="s">
        <v>33</v>
      </c>
      <c r="H14" s="55" t="s">
        <v>34</v>
      </c>
      <c r="I14" s="55" t="s">
        <v>35</v>
      </c>
      <c r="J14" s="55" t="s">
        <v>32</v>
      </c>
      <c r="K14" s="55" t="s">
        <v>36</v>
      </c>
      <c r="L14" s="55" t="s">
        <v>34</v>
      </c>
      <c r="M14" s="55" t="s">
        <v>32</v>
      </c>
      <c r="N14" s="55" t="s">
        <v>36</v>
      </c>
      <c r="O14" s="55" t="s">
        <v>34</v>
      </c>
      <c r="P14" s="55" t="s">
        <v>35</v>
      </c>
      <c r="Q14" s="55" t="s">
        <v>32</v>
      </c>
      <c r="R14" s="55" t="s">
        <v>36</v>
      </c>
      <c r="S14" s="55" t="s">
        <v>34</v>
      </c>
      <c r="T14" s="55" t="s">
        <v>32</v>
      </c>
      <c r="U14" s="55" t="s">
        <v>36</v>
      </c>
      <c r="V14" s="55" t="s">
        <v>34</v>
      </c>
      <c r="W14" s="55" t="s">
        <v>32</v>
      </c>
      <c r="X14" s="55" t="s">
        <v>33</v>
      </c>
      <c r="Y14" s="55" t="s">
        <v>34</v>
      </c>
      <c r="Z14" s="55" t="s">
        <v>32</v>
      </c>
      <c r="AA14" s="55" t="s">
        <v>36</v>
      </c>
      <c r="AB14" s="55" t="s">
        <v>34</v>
      </c>
      <c r="AC14" s="55" t="s">
        <v>32</v>
      </c>
      <c r="AD14" s="55" t="s">
        <v>33</v>
      </c>
      <c r="AE14" s="55" t="s">
        <v>34</v>
      </c>
      <c r="AF14" s="75"/>
      <c r="AG14" s="58" t="s">
        <v>37</v>
      </c>
      <c r="AH14" s="58" t="s">
        <v>38</v>
      </c>
      <c r="AI14" s="56" t="s">
        <v>39</v>
      </c>
      <c r="AJ14" s="57"/>
      <c r="AK14" s="56" t="s">
        <v>40</v>
      </c>
      <c r="AL14" s="57"/>
      <c r="AM14" s="56" t="s">
        <v>41</v>
      </c>
      <c r="AN14" s="57"/>
      <c r="AO14" s="56" t="s">
        <v>42</v>
      </c>
      <c r="AP14" s="57"/>
      <c r="AQ14" s="56" t="s">
        <v>43</v>
      </c>
      <c r="AR14" s="57"/>
      <c r="AS14" s="55" t="s">
        <v>39</v>
      </c>
      <c r="AT14" s="55" t="s">
        <v>40</v>
      </c>
      <c r="AU14" s="55" t="s">
        <v>44</v>
      </c>
      <c r="AV14" s="55" t="s">
        <v>42</v>
      </c>
      <c r="AW14" s="55" t="s">
        <v>43</v>
      </c>
      <c r="AX14" s="55" t="s">
        <v>39</v>
      </c>
      <c r="AY14" s="55" t="s">
        <v>40</v>
      </c>
      <c r="AZ14" s="55" t="s">
        <v>44</v>
      </c>
      <c r="BA14" s="55" t="s">
        <v>42</v>
      </c>
      <c r="BB14" s="55" t="s">
        <v>43</v>
      </c>
      <c r="BC14" s="58" t="s">
        <v>39</v>
      </c>
      <c r="BD14" s="56" t="s">
        <v>45</v>
      </c>
      <c r="BE14" s="60"/>
      <c r="BF14" s="60"/>
      <c r="BG14" s="57"/>
      <c r="BH14" s="56" t="s">
        <v>39</v>
      </c>
      <c r="BI14" s="57"/>
      <c r="BJ14" s="56" t="s">
        <v>46</v>
      </c>
      <c r="BK14" s="57"/>
      <c r="BL14" s="56" t="s">
        <v>44</v>
      </c>
      <c r="BM14" s="57"/>
      <c r="BN14" s="56" t="s">
        <v>42</v>
      </c>
      <c r="BO14" s="57"/>
      <c r="BP14" s="56" t="s">
        <v>43</v>
      </c>
      <c r="BQ14" s="57"/>
      <c r="BR14" s="55" t="s">
        <v>39</v>
      </c>
      <c r="BS14" s="55" t="s">
        <v>40</v>
      </c>
      <c r="BT14" s="55" t="s">
        <v>44</v>
      </c>
      <c r="BU14" s="55" t="s">
        <v>42</v>
      </c>
      <c r="BV14" s="55" t="s">
        <v>43</v>
      </c>
      <c r="BW14" s="55" t="s">
        <v>39</v>
      </c>
      <c r="BX14" s="55" t="s">
        <v>40</v>
      </c>
      <c r="BY14" s="55" t="s">
        <v>44</v>
      </c>
      <c r="BZ14" s="55" t="s">
        <v>42</v>
      </c>
      <c r="CA14" s="55" t="s">
        <v>43</v>
      </c>
      <c r="CB14" s="58" t="s">
        <v>39</v>
      </c>
      <c r="CC14" s="56" t="s">
        <v>45</v>
      </c>
      <c r="CD14" s="60"/>
      <c r="CE14" s="60"/>
      <c r="CF14" s="57"/>
      <c r="CG14" s="58" t="s">
        <v>39</v>
      </c>
      <c r="CH14" s="58" t="s">
        <v>40</v>
      </c>
      <c r="CI14" s="58" t="s">
        <v>41</v>
      </c>
      <c r="CJ14" s="58" t="s">
        <v>42</v>
      </c>
      <c r="CK14" s="58" t="s">
        <v>43</v>
      </c>
      <c r="CL14" s="55" t="s">
        <v>39</v>
      </c>
      <c r="CM14" s="55" t="s">
        <v>40</v>
      </c>
      <c r="CN14" s="55" t="s">
        <v>44</v>
      </c>
      <c r="CO14" s="55" t="s">
        <v>42</v>
      </c>
      <c r="CP14" s="55" t="s">
        <v>43</v>
      </c>
      <c r="CQ14" s="55" t="s">
        <v>39</v>
      </c>
      <c r="CR14" s="55" t="s">
        <v>40</v>
      </c>
      <c r="CS14" s="55" t="s">
        <v>44</v>
      </c>
      <c r="CT14" s="55" t="s">
        <v>42</v>
      </c>
      <c r="CU14" s="55" t="s">
        <v>43</v>
      </c>
      <c r="CV14" s="58" t="s">
        <v>39</v>
      </c>
      <c r="CW14" s="58" t="s">
        <v>40</v>
      </c>
      <c r="CX14" s="58" t="s">
        <v>41</v>
      </c>
      <c r="CY14" s="58" t="s">
        <v>42</v>
      </c>
      <c r="CZ14" s="58" t="s">
        <v>43</v>
      </c>
      <c r="DA14" s="55" t="s">
        <v>39</v>
      </c>
      <c r="DB14" s="55" t="s">
        <v>40</v>
      </c>
      <c r="DC14" s="55" t="s">
        <v>44</v>
      </c>
      <c r="DD14" s="55" t="s">
        <v>42</v>
      </c>
      <c r="DE14" s="55" t="s">
        <v>43</v>
      </c>
      <c r="DF14" s="55" t="s">
        <v>39</v>
      </c>
      <c r="DG14" s="55" t="s">
        <v>40</v>
      </c>
      <c r="DH14" s="55" t="s">
        <v>44</v>
      </c>
      <c r="DI14" s="55" t="s">
        <v>42</v>
      </c>
      <c r="DJ14" s="55" t="s">
        <v>43</v>
      </c>
      <c r="DK14" s="77"/>
    </row>
    <row r="15" spans="1:115" ht="45">
      <c r="A15" s="64"/>
      <c r="B15" s="6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9"/>
      <c r="AG15" s="59"/>
      <c r="AH15" s="59"/>
      <c r="AI15" s="9" t="s">
        <v>47</v>
      </c>
      <c r="AJ15" s="9" t="s">
        <v>48</v>
      </c>
      <c r="AK15" s="9" t="s">
        <v>47</v>
      </c>
      <c r="AL15" s="9" t="s">
        <v>48</v>
      </c>
      <c r="AM15" s="9" t="s">
        <v>47</v>
      </c>
      <c r="AN15" s="9" t="s">
        <v>48</v>
      </c>
      <c r="AO15" s="9" t="s">
        <v>47</v>
      </c>
      <c r="AP15" s="9" t="s">
        <v>48</v>
      </c>
      <c r="AQ15" s="9" t="s">
        <v>47</v>
      </c>
      <c r="AR15" s="9" t="s">
        <v>48</v>
      </c>
      <c r="AS15" s="55"/>
      <c r="AT15" s="55"/>
      <c r="AU15" s="55"/>
      <c r="AV15" s="55"/>
      <c r="AW15" s="55"/>
      <c r="AX15" s="55"/>
      <c r="AY15" s="55"/>
      <c r="AZ15" s="55"/>
      <c r="BA15" s="55"/>
      <c r="BB15" s="55"/>
      <c r="BC15" s="59"/>
      <c r="BD15" s="9" t="s">
        <v>40</v>
      </c>
      <c r="BE15" s="9" t="s">
        <v>44</v>
      </c>
      <c r="BF15" s="9" t="s">
        <v>42</v>
      </c>
      <c r="BG15" s="10" t="s">
        <v>49</v>
      </c>
      <c r="BH15" s="9" t="s">
        <v>47</v>
      </c>
      <c r="BI15" s="9" t="s">
        <v>48</v>
      </c>
      <c r="BJ15" s="9" t="s">
        <v>47</v>
      </c>
      <c r="BK15" s="9" t="s">
        <v>48</v>
      </c>
      <c r="BL15" s="9" t="s">
        <v>47</v>
      </c>
      <c r="BM15" s="9" t="s">
        <v>48</v>
      </c>
      <c r="BN15" s="9" t="s">
        <v>47</v>
      </c>
      <c r="BO15" s="9" t="s">
        <v>48</v>
      </c>
      <c r="BP15" s="9" t="s">
        <v>47</v>
      </c>
      <c r="BQ15" s="9" t="s">
        <v>48</v>
      </c>
      <c r="BR15" s="55"/>
      <c r="BS15" s="55"/>
      <c r="BT15" s="55"/>
      <c r="BU15" s="55"/>
      <c r="BV15" s="55"/>
      <c r="BW15" s="55"/>
      <c r="BX15" s="55"/>
      <c r="BY15" s="55"/>
      <c r="BZ15" s="55"/>
      <c r="CA15" s="55"/>
      <c r="CB15" s="59"/>
      <c r="CC15" s="9" t="s">
        <v>40</v>
      </c>
      <c r="CD15" s="9" t="s">
        <v>44</v>
      </c>
      <c r="CE15" s="9" t="s">
        <v>42</v>
      </c>
      <c r="CF15" s="10" t="s">
        <v>49</v>
      </c>
      <c r="CG15" s="59"/>
      <c r="CH15" s="59"/>
      <c r="CI15" s="59"/>
      <c r="CJ15" s="59"/>
      <c r="CK15" s="59"/>
      <c r="CL15" s="55"/>
      <c r="CM15" s="55"/>
      <c r="CN15" s="55"/>
      <c r="CO15" s="55"/>
      <c r="CP15" s="55"/>
      <c r="CQ15" s="55"/>
      <c r="CR15" s="55"/>
      <c r="CS15" s="55"/>
      <c r="CT15" s="55"/>
      <c r="CU15" s="55"/>
      <c r="CV15" s="59"/>
      <c r="CW15" s="59"/>
      <c r="CX15" s="59"/>
      <c r="CY15" s="59"/>
      <c r="CZ15" s="59"/>
      <c r="DA15" s="55"/>
      <c r="DB15" s="55"/>
      <c r="DC15" s="55"/>
      <c r="DD15" s="55"/>
      <c r="DE15" s="55"/>
      <c r="DF15" s="55"/>
      <c r="DG15" s="55"/>
      <c r="DH15" s="55"/>
      <c r="DI15" s="55"/>
      <c r="DJ15" s="55"/>
      <c r="DK15" s="78"/>
    </row>
    <row r="16" spans="1:115" s="12" customFormat="1">
      <c r="A16" s="9">
        <v>1</v>
      </c>
      <c r="B16" s="9">
        <v>2</v>
      </c>
      <c r="C16" s="9">
        <v>3</v>
      </c>
      <c r="D16" s="9">
        <v>4</v>
      </c>
      <c r="E16" s="9">
        <v>5</v>
      </c>
      <c r="F16" s="9">
        <v>6</v>
      </c>
      <c r="G16" s="9">
        <v>7</v>
      </c>
      <c r="H16" s="9">
        <v>8</v>
      </c>
      <c r="I16" s="9">
        <v>9</v>
      </c>
      <c r="J16" s="9">
        <v>10</v>
      </c>
      <c r="K16" s="9">
        <v>11</v>
      </c>
      <c r="L16" s="9">
        <v>12</v>
      </c>
      <c r="M16" s="9">
        <v>13</v>
      </c>
      <c r="N16" s="9">
        <v>14</v>
      </c>
      <c r="O16" s="9">
        <v>15</v>
      </c>
      <c r="P16" s="9">
        <v>16</v>
      </c>
      <c r="Q16" s="9">
        <v>17</v>
      </c>
      <c r="R16" s="9">
        <v>18</v>
      </c>
      <c r="S16" s="9">
        <v>19</v>
      </c>
      <c r="T16" s="9">
        <v>20</v>
      </c>
      <c r="U16" s="9">
        <v>21</v>
      </c>
      <c r="V16" s="9">
        <v>22</v>
      </c>
      <c r="W16" s="9">
        <v>23</v>
      </c>
      <c r="X16" s="9">
        <v>24</v>
      </c>
      <c r="Y16" s="9">
        <v>25</v>
      </c>
      <c r="Z16" s="9">
        <v>26</v>
      </c>
      <c r="AA16" s="9">
        <v>27</v>
      </c>
      <c r="AB16" s="9">
        <v>28</v>
      </c>
      <c r="AC16" s="9">
        <v>29</v>
      </c>
      <c r="AD16" s="9">
        <v>30</v>
      </c>
      <c r="AE16" s="9">
        <v>31</v>
      </c>
      <c r="AF16" s="9">
        <v>32</v>
      </c>
      <c r="AG16" s="56">
        <v>33</v>
      </c>
      <c r="AH16" s="57"/>
      <c r="AI16" s="9">
        <v>34</v>
      </c>
      <c r="AJ16" s="9">
        <v>35</v>
      </c>
      <c r="AK16" s="9">
        <v>36</v>
      </c>
      <c r="AL16" s="9">
        <v>37</v>
      </c>
      <c r="AM16" s="9">
        <v>38</v>
      </c>
      <c r="AN16" s="9">
        <v>39</v>
      </c>
      <c r="AO16" s="9">
        <v>40</v>
      </c>
      <c r="AP16" s="9">
        <v>41</v>
      </c>
      <c r="AQ16" s="9">
        <v>42</v>
      </c>
      <c r="AR16" s="9">
        <v>43</v>
      </c>
      <c r="AS16" s="9">
        <v>44</v>
      </c>
      <c r="AT16" s="9">
        <v>45</v>
      </c>
      <c r="AU16" s="9">
        <v>46</v>
      </c>
      <c r="AV16" s="9">
        <v>47</v>
      </c>
      <c r="AW16" s="9">
        <v>48</v>
      </c>
      <c r="AX16" s="9">
        <v>49</v>
      </c>
      <c r="AY16" s="9">
        <v>50</v>
      </c>
      <c r="AZ16" s="9">
        <v>51</v>
      </c>
      <c r="BA16" s="9">
        <v>52</v>
      </c>
      <c r="BB16" s="9">
        <v>53</v>
      </c>
      <c r="BC16" s="9">
        <v>54</v>
      </c>
      <c r="BD16" s="9">
        <v>55</v>
      </c>
      <c r="BE16" s="9">
        <v>56</v>
      </c>
      <c r="BF16" s="9">
        <v>57</v>
      </c>
      <c r="BG16" s="9">
        <v>58</v>
      </c>
      <c r="BH16" s="9">
        <v>59</v>
      </c>
      <c r="BI16" s="9">
        <v>60</v>
      </c>
      <c r="BJ16" s="9">
        <v>61</v>
      </c>
      <c r="BK16" s="9">
        <v>62</v>
      </c>
      <c r="BL16" s="9">
        <v>63</v>
      </c>
      <c r="BM16" s="9">
        <v>64</v>
      </c>
      <c r="BN16" s="9">
        <v>65</v>
      </c>
      <c r="BO16" s="9">
        <v>66</v>
      </c>
      <c r="BP16" s="9">
        <v>67</v>
      </c>
      <c r="BQ16" s="9">
        <v>68</v>
      </c>
      <c r="BR16" s="9">
        <v>69</v>
      </c>
      <c r="BS16" s="9">
        <v>70</v>
      </c>
      <c r="BT16" s="9">
        <v>71</v>
      </c>
      <c r="BU16" s="9">
        <v>72</v>
      </c>
      <c r="BV16" s="9">
        <v>73</v>
      </c>
      <c r="BW16" s="9">
        <v>74</v>
      </c>
      <c r="BX16" s="9">
        <v>75</v>
      </c>
      <c r="BY16" s="9">
        <v>76</v>
      </c>
      <c r="BZ16" s="9">
        <v>77</v>
      </c>
      <c r="CA16" s="9">
        <v>78</v>
      </c>
      <c r="CB16" s="9">
        <v>79</v>
      </c>
      <c r="CC16" s="9">
        <v>80</v>
      </c>
      <c r="CD16" s="9">
        <v>81</v>
      </c>
      <c r="CE16" s="9">
        <v>82</v>
      </c>
      <c r="CF16" s="9">
        <v>83</v>
      </c>
      <c r="CG16" s="9">
        <v>84</v>
      </c>
      <c r="CH16" s="9">
        <v>85</v>
      </c>
      <c r="CI16" s="9">
        <v>86</v>
      </c>
      <c r="CJ16" s="9">
        <v>87</v>
      </c>
      <c r="CK16" s="9">
        <v>88</v>
      </c>
      <c r="CL16" s="9">
        <v>89</v>
      </c>
      <c r="CM16" s="9">
        <v>90</v>
      </c>
      <c r="CN16" s="9">
        <v>91</v>
      </c>
      <c r="CO16" s="9">
        <v>92</v>
      </c>
      <c r="CP16" s="9">
        <v>93</v>
      </c>
      <c r="CQ16" s="9">
        <v>94</v>
      </c>
      <c r="CR16" s="9">
        <v>95</v>
      </c>
      <c r="CS16" s="9">
        <v>96</v>
      </c>
      <c r="CT16" s="9">
        <v>97</v>
      </c>
      <c r="CU16" s="9">
        <v>98</v>
      </c>
      <c r="CV16" s="9">
        <v>99</v>
      </c>
      <c r="CW16" s="9">
        <v>100</v>
      </c>
      <c r="CX16" s="9">
        <v>101</v>
      </c>
      <c r="CY16" s="9">
        <v>102</v>
      </c>
      <c r="CZ16" s="9">
        <v>103</v>
      </c>
      <c r="DA16" s="9">
        <v>104</v>
      </c>
      <c r="DB16" s="9">
        <v>105</v>
      </c>
      <c r="DC16" s="9">
        <v>106</v>
      </c>
      <c r="DD16" s="9">
        <v>107</v>
      </c>
      <c r="DE16" s="9">
        <v>108</v>
      </c>
      <c r="DF16" s="9">
        <v>109</v>
      </c>
      <c r="DG16" s="9">
        <v>110</v>
      </c>
      <c r="DH16" s="9">
        <v>111</v>
      </c>
      <c r="DI16" s="9">
        <v>112</v>
      </c>
      <c r="DJ16" s="9">
        <v>113</v>
      </c>
      <c r="DK16" s="11">
        <v>114</v>
      </c>
    </row>
    <row r="17" spans="1:115" s="17" customFormat="1" ht="42">
      <c r="A17" s="13" t="s">
        <v>50</v>
      </c>
      <c r="B17" s="14" t="s">
        <v>51</v>
      </c>
      <c r="C17" s="14" t="s">
        <v>52</v>
      </c>
      <c r="D17" s="14" t="s">
        <v>52</v>
      </c>
      <c r="E17" s="14" t="s">
        <v>52</v>
      </c>
      <c r="F17" s="14" t="s">
        <v>52</v>
      </c>
      <c r="G17" s="14" t="s">
        <v>52</v>
      </c>
      <c r="H17" s="14" t="s">
        <v>52</v>
      </c>
      <c r="I17" s="14" t="s">
        <v>52</v>
      </c>
      <c r="J17" s="14" t="s">
        <v>52</v>
      </c>
      <c r="K17" s="14" t="s">
        <v>52</v>
      </c>
      <c r="L17" s="14" t="s">
        <v>52</v>
      </c>
      <c r="M17" s="14" t="s">
        <v>52</v>
      </c>
      <c r="N17" s="14" t="s">
        <v>52</v>
      </c>
      <c r="O17" s="14" t="s">
        <v>52</v>
      </c>
      <c r="P17" s="14" t="s">
        <v>52</v>
      </c>
      <c r="Q17" s="14" t="s">
        <v>52</v>
      </c>
      <c r="R17" s="14" t="s">
        <v>52</v>
      </c>
      <c r="S17" s="14" t="s">
        <v>52</v>
      </c>
      <c r="T17" s="14" t="s">
        <v>52</v>
      </c>
      <c r="U17" s="14" t="s">
        <v>52</v>
      </c>
      <c r="V17" s="14" t="s">
        <v>52</v>
      </c>
      <c r="W17" s="14" t="s">
        <v>52</v>
      </c>
      <c r="X17" s="14" t="s">
        <v>52</v>
      </c>
      <c r="Y17" s="14" t="s">
        <v>52</v>
      </c>
      <c r="Z17" s="14" t="s">
        <v>52</v>
      </c>
      <c r="AA17" s="14" t="s">
        <v>52</v>
      </c>
      <c r="AB17" s="14" t="s">
        <v>52</v>
      </c>
      <c r="AC17" s="14" t="s">
        <v>52</v>
      </c>
      <c r="AD17" s="14" t="s">
        <v>52</v>
      </c>
      <c r="AE17" s="14" t="s">
        <v>52</v>
      </c>
      <c r="AF17" s="14" t="s">
        <v>52</v>
      </c>
      <c r="AG17" s="14" t="s">
        <v>52</v>
      </c>
      <c r="AH17" s="14" t="s">
        <v>52</v>
      </c>
      <c r="AI17" s="15">
        <f>SUM(AK17+AM17+AO17+AQ17)</f>
        <v>35038.300000000003</v>
      </c>
      <c r="AJ17" s="15">
        <f>SUM(AL17+AN17+AP17+AR17)</f>
        <v>33657.199999999997</v>
      </c>
      <c r="AK17" s="15">
        <f t="shared" ref="AK17:AR17" si="0">SUM(AK19+AK40+AK47+AK52+AK60)</f>
        <v>137.1</v>
      </c>
      <c r="AL17" s="15">
        <f t="shared" si="0"/>
        <v>137.1</v>
      </c>
      <c r="AM17" s="15">
        <f t="shared" si="0"/>
        <v>8612.1</v>
      </c>
      <c r="AN17" s="15">
        <f t="shared" si="0"/>
        <v>8149.1</v>
      </c>
      <c r="AO17" s="15">
        <f t="shared" si="0"/>
        <v>0</v>
      </c>
      <c r="AP17" s="15">
        <f t="shared" si="0"/>
        <v>0</v>
      </c>
      <c r="AQ17" s="15">
        <f t="shared" si="0"/>
        <v>26289.1</v>
      </c>
      <c r="AR17" s="15">
        <f t="shared" si="0"/>
        <v>25371</v>
      </c>
      <c r="AS17" s="15">
        <f>SUM(AT17:AW17)</f>
        <v>19344.2</v>
      </c>
      <c r="AT17" s="15">
        <f t="shared" ref="AT17:AW17" si="1">SUM(AT19+AT40+AT47+AT52+AT60)</f>
        <v>143.19999999999999</v>
      </c>
      <c r="AU17" s="15">
        <f t="shared" si="1"/>
        <v>2601.7999999999997</v>
      </c>
      <c r="AV17" s="15">
        <f t="shared" si="1"/>
        <v>0</v>
      </c>
      <c r="AW17" s="15">
        <f t="shared" si="1"/>
        <v>16599.2</v>
      </c>
      <c r="AX17" s="15">
        <f>SUM(AY17:BB17)</f>
        <v>15901.199999999999</v>
      </c>
      <c r="AY17" s="15">
        <f t="shared" ref="AY17:BB17" si="2">SUM(AY19+AY40+AY47+AY52+AY60)</f>
        <v>144.80000000000001</v>
      </c>
      <c r="AZ17" s="15">
        <f t="shared" si="2"/>
        <v>3.5</v>
      </c>
      <c r="BA17" s="15">
        <f t="shared" si="2"/>
        <v>0</v>
      </c>
      <c r="BB17" s="15">
        <f t="shared" si="2"/>
        <v>15752.9</v>
      </c>
      <c r="BC17" s="15">
        <f>SUM(BD17:BG17)</f>
        <v>17292.3</v>
      </c>
      <c r="BD17" s="15">
        <f t="shared" ref="BD17:BG17" si="3">SUM(BD19+BD40+BD47+BD52+BD60)</f>
        <v>149.80000000000001</v>
      </c>
      <c r="BE17" s="15">
        <f t="shared" si="3"/>
        <v>1183.5</v>
      </c>
      <c r="BF17" s="15">
        <f t="shared" si="3"/>
        <v>0</v>
      </c>
      <c r="BG17" s="15">
        <f t="shared" si="3"/>
        <v>15958.999999999998</v>
      </c>
      <c r="BH17" s="15">
        <f>SUM(BJ17+BL17+BN17+BP17)</f>
        <v>29691.5</v>
      </c>
      <c r="BI17" s="15">
        <f>SUM(BK17+BM17+BO17+BQ17)</f>
        <v>28326</v>
      </c>
      <c r="BJ17" s="15">
        <f t="shared" ref="BJ17:BQ17" si="4">SUM(BJ19+BJ40+BJ47+BJ52+BJ60)</f>
        <v>137.1</v>
      </c>
      <c r="BK17" s="15">
        <f t="shared" si="4"/>
        <v>137.1</v>
      </c>
      <c r="BL17" s="15">
        <f t="shared" si="4"/>
        <v>4766.3</v>
      </c>
      <c r="BM17" s="15">
        <f t="shared" si="4"/>
        <v>4303.3</v>
      </c>
      <c r="BN17" s="15">
        <f t="shared" si="4"/>
        <v>0</v>
      </c>
      <c r="BO17" s="15">
        <f t="shared" si="4"/>
        <v>0</v>
      </c>
      <c r="BP17" s="15">
        <f t="shared" si="4"/>
        <v>24788.1</v>
      </c>
      <c r="BQ17" s="15">
        <f t="shared" si="4"/>
        <v>23885.599999999999</v>
      </c>
      <c r="BR17" s="15">
        <f>SUM(BS17:BV17)</f>
        <v>19335.099999999999</v>
      </c>
      <c r="BS17" s="15">
        <f t="shared" ref="BS17:CF17" si="5">SUM(BS19+BS40+BS47+BS52+BS60)</f>
        <v>143.19999999999999</v>
      </c>
      <c r="BT17" s="15">
        <f t="shared" si="5"/>
        <v>2601.7999999999997</v>
      </c>
      <c r="BU17" s="15">
        <f t="shared" si="5"/>
        <v>0</v>
      </c>
      <c r="BV17" s="15">
        <f t="shared" si="5"/>
        <v>16590.099999999999</v>
      </c>
      <c r="BW17" s="15">
        <f>SUM(BX17:CA17)</f>
        <v>15852.699999999997</v>
      </c>
      <c r="BX17" s="15">
        <f t="shared" si="5"/>
        <v>144.80000000000001</v>
      </c>
      <c r="BY17" s="15">
        <f t="shared" si="5"/>
        <v>3.5</v>
      </c>
      <c r="BZ17" s="15">
        <f t="shared" si="5"/>
        <v>0</v>
      </c>
      <c r="CA17" s="15">
        <f t="shared" si="5"/>
        <v>15704.399999999998</v>
      </c>
      <c r="CB17" s="15">
        <f>SUM(CC17:CF17)</f>
        <v>17292.3</v>
      </c>
      <c r="CC17" s="15">
        <f t="shared" si="5"/>
        <v>149.80000000000001</v>
      </c>
      <c r="CD17" s="15">
        <f t="shared" si="5"/>
        <v>1183.5</v>
      </c>
      <c r="CE17" s="15">
        <f t="shared" si="5"/>
        <v>0</v>
      </c>
      <c r="CF17" s="15">
        <f t="shared" si="5"/>
        <v>15958.999999999998</v>
      </c>
      <c r="CG17" s="15">
        <f>SUM(CH17:CK17)</f>
        <v>33657.199999999997</v>
      </c>
      <c r="CH17" s="15">
        <f>SUM(AL17)</f>
        <v>137.1</v>
      </c>
      <c r="CI17" s="15">
        <f>SUM(AN17)</f>
        <v>8149.1</v>
      </c>
      <c r="CJ17" s="15">
        <f>SUM(AP17)</f>
        <v>0</v>
      </c>
      <c r="CK17" s="15">
        <f>SUM(AR17)</f>
        <v>25371</v>
      </c>
      <c r="CL17" s="15">
        <f>SUM(CM17:CP17)</f>
        <v>19344.2</v>
      </c>
      <c r="CM17" s="15">
        <f>SUM(AT17)</f>
        <v>143.19999999999999</v>
      </c>
      <c r="CN17" s="15">
        <f>SUM(AU17)</f>
        <v>2601.7999999999997</v>
      </c>
      <c r="CO17" s="15">
        <f>SUM(AV17)</f>
        <v>0</v>
      </c>
      <c r="CP17" s="15">
        <f>SUM(AW17)</f>
        <v>16599.2</v>
      </c>
      <c r="CQ17" s="15">
        <f>SUM(CR17:CU17)</f>
        <v>15901.199999999999</v>
      </c>
      <c r="CR17" s="15">
        <f>SUM(AY17)</f>
        <v>144.80000000000001</v>
      </c>
      <c r="CS17" s="15">
        <f>SUM(AZ17)</f>
        <v>3.5</v>
      </c>
      <c r="CT17" s="15">
        <f>SUM(BA17)</f>
        <v>0</v>
      </c>
      <c r="CU17" s="15">
        <f>SUM(BB17)</f>
        <v>15752.9</v>
      </c>
      <c r="CV17" s="15">
        <f>SUM(CW17:CZ17)</f>
        <v>28326</v>
      </c>
      <c r="CW17" s="15">
        <f>SUM(BK17)</f>
        <v>137.1</v>
      </c>
      <c r="CX17" s="15">
        <f>SUM(BM17)</f>
        <v>4303.3</v>
      </c>
      <c r="CY17" s="15">
        <f>SUM(BO17)</f>
        <v>0</v>
      </c>
      <c r="CZ17" s="15">
        <f>SUM(BQ17)</f>
        <v>23885.599999999999</v>
      </c>
      <c r="DA17" s="15">
        <f>SUM(DB17:DE17)</f>
        <v>19335.099999999999</v>
      </c>
      <c r="DB17" s="15">
        <f>SUM(BS17)</f>
        <v>143.19999999999999</v>
      </c>
      <c r="DC17" s="15">
        <f>SUM(BT17)</f>
        <v>2601.7999999999997</v>
      </c>
      <c r="DD17" s="15">
        <f>SUM(BU17)</f>
        <v>0</v>
      </c>
      <c r="DE17" s="15">
        <f>SUM(BV17)</f>
        <v>16590.099999999999</v>
      </c>
      <c r="DF17" s="15">
        <f>SUM(DG17:DJ17)</f>
        <v>15852.699999999997</v>
      </c>
      <c r="DG17" s="15">
        <f>SUM(BX17)</f>
        <v>144.80000000000001</v>
      </c>
      <c r="DH17" s="15">
        <f>SUM(BY17)</f>
        <v>3.5</v>
      </c>
      <c r="DI17" s="15">
        <f>SUM(BZ17)</f>
        <v>0</v>
      </c>
      <c r="DJ17" s="15">
        <f>SUM(CA17)</f>
        <v>15704.399999999998</v>
      </c>
      <c r="DK17" s="16"/>
    </row>
    <row r="18" spans="1:115">
      <c r="A18" s="18" t="s">
        <v>53</v>
      </c>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1"/>
    </row>
    <row r="19" spans="1:115" s="17" customFormat="1" ht="63">
      <c r="A19" s="13" t="s">
        <v>54</v>
      </c>
      <c r="B19" s="14" t="s">
        <v>55</v>
      </c>
      <c r="C19" s="14" t="s">
        <v>52</v>
      </c>
      <c r="D19" s="14" t="s">
        <v>52</v>
      </c>
      <c r="E19" s="14" t="s">
        <v>52</v>
      </c>
      <c r="F19" s="14" t="s">
        <v>52</v>
      </c>
      <c r="G19" s="14" t="s">
        <v>52</v>
      </c>
      <c r="H19" s="14" t="s">
        <v>52</v>
      </c>
      <c r="I19" s="14" t="s">
        <v>52</v>
      </c>
      <c r="J19" s="14" t="s">
        <v>52</v>
      </c>
      <c r="K19" s="14" t="s">
        <v>52</v>
      </c>
      <c r="L19" s="14" t="s">
        <v>52</v>
      </c>
      <c r="M19" s="14" t="s">
        <v>52</v>
      </c>
      <c r="N19" s="14" t="s">
        <v>52</v>
      </c>
      <c r="O19" s="14" t="s">
        <v>52</v>
      </c>
      <c r="P19" s="14" t="s">
        <v>52</v>
      </c>
      <c r="Q19" s="14" t="s">
        <v>52</v>
      </c>
      <c r="R19" s="14" t="s">
        <v>52</v>
      </c>
      <c r="S19" s="14" t="s">
        <v>52</v>
      </c>
      <c r="T19" s="14" t="s">
        <v>52</v>
      </c>
      <c r="U19" s="14" t="s">
        <v>52</v>
      </c>
      <c r="V19" s="14" t="s">
        <v>52</v>
      </c>
      <c r="W19" s="14" t="s">
        <v>52</v>
      </c>
      <c r="X19" s="14" t="s">
        <v>52</v>
      </c>
      <c r="Y19" s="14" t="s">
        <v>52</v>
      </c>
      <c r="Z19" s="14" t="s">
        <v>52</v>
      </c>
      <c r="AA19" s="14" t="s">
        <v>52</v>
      </c>
      <c r="AB19" s="14" t="s">
        <v>52</v>
      </c>
      <c r="AC19" s="14" t="s">
        <v>52</v>
      </c>
      <c r="AD19" s="14" t="s">
        <v>52</v>
      </c>
      <c r="AE19" s="14" t="s">
        <v>52</v>
      </c>
      <c r="AF19" s="14" t="s">
        <v>52</v>
      </c>
      <c r="AG19" s="14" t="s">
        <v>52</v>
      </c>
      <c r="AH19" s="14" t="s">
        <v>52</v>
      </c>
      <c r="AI19" s="15">
        <f>SUM(AK19+AM19+AO19+AQ19)</f>
        <v>26387.599999999999</v>
      </c>
      <c r="AJ19" s="15">
        <f>SUM(AL19+AN19+AP19+AR19)</f>
        <v>25196.799999999999</v>
      </c>
      <c r="AK19" s="15">
        <f t="shared" ref="AK19:AR19" si="6">SUM(AK21+AK30)</f>
        <v>0</v>
      </c>
      <c r="AL19" s="15">
        <f t="shared" si="6"/>
        <v>0</v>
      </c>
      <c r="AM19" s="15">
        <f t="shared" si="6"/>
        <v>8217</v>
      </c>
      <c r="AN19" s="15">
        <f t="shared" si="6"/>
        <v>7765.8</v>
      </c>
      <c r="AO19" s="15">
        <f t="shared" si="6"/>
        <v>0</v>
      </c>
      <c r="AP19" s="15">
        <f t="shared" si="6"/>
        <v>0</v>
      </c>
      <c r="AQ19" s="15">
        <f t="shared" si="6"/>
        <v>18170.599999999999</v>
      </c>
      <c r="AR19" s="15">
        <f t="shared" si="6"/>
        <v>17431</v>
      </c>
      <c r="AS19" s="15">
        <f>SUM(AT19:AW19)</f>
        <v>9763.1</v>
      </c>
      <c r="AT19" s="15">
        <f t="shared" ref="AT19:AW19" si="7">SUM(AT21+AT30)</f>
        <v>0</v>
      </c>
      <c r="AU19" s="15">
        <f t="shared" si="7"/>
        <v>2598.2999999999997</v>
      </c>
      <c r="AV19" s="15">
        <f t="shared" si="7"/>
        <v>0</v>
      </c>
      <c r="AW19" s="15">
        <f t="shared" si="7"/>
        <v>7164.8</v>
      </c>
      <c r="AX19" s="15">
        <f>SUM(AY19:BB19)</f>
        <v>6503.7</v>
      </c>
      <c r="AY19" s="15">
        <f t="shared" ref="AY19:BB19" si="8">SUM(AY21+AY30)</f>
        <v>0</v>
      </c>
      <c r="AZ19" s="15">
        <f t="shared" si="8"/>
        <v>0</v>
      </c>
      <c r="BA19" s="15">
        <f t="shared" si="8"/>
        <v>0</v>
      </c>
      <c r="BB19" s="15">
        <f t="shared" si="8"/>
        <v>6503.7</v>
      </c>
      <c r="BC19" s="15">
        <f>SUM(BD19:BG19)</f>
        <v>7712.2999999999993</v>
      </c>
      <c r="BD19" s="15">
        <f t="shared" ref="BD19:BG19" si="9">SUM(BD21+BD30)</f>
        <v>0</v>
      </c>
      <c r="BE19" s="15">
        <f t="shared" si="9"/>
        <v>1180</v>
      </c>
      <c r="BF19" s="15">
        <f t="shared" si="9"/>
        <v>0</v>
      </c>
      <c r="BG19" s="15">
        <f t="shared" si="9"/>
        <v>6532.2999999999993</v>
      </c>
      <c r="BH19" s="15">
        <f>SUM(BJ19+BL19+BN19+BP19)</f>
        <v>21106.3</v>
      </c>
      <c r="BI19" s="15">
        <f>SUM(BK19+BM19+BO19+BQ19)</f>
        <v>19931.099999999999</v>
      </c>
      <c r="BJ19" s="15">
        <f t="shared" ref="BJ19:BQ19" si="10">SUM(BJ21+BJ30)</f>
        <v>0</v>
      </c>
      <c r="BK19" s="15">
        <f t="shared" si="10"/>
        <v>0</v>
      </c>
      <c r="BL19" s="15">
        <f t="shared" si="10"/>
        <v>4371.2</v>
      </c>
      <c r="BM19" s="15">
        <f t="shared" si="10"/>
        <v>3920</v>
      </c>
      <c r="BN19" s="15">
        <f t="shared" si="10"/>
        <v>0</v>
      </c>
      <c r="BO19" s="15">
        <f t="shared" si="10"/>
        <v>0</v>
      </c>
      <c r="BP19" s="15">
        <f t="shared" si="10"/>
        <v>16735.099999999999</v>
      </c>
      <c r="BQ19" s="15">
        <f t="shared" si="10"/>
        <v>16011.099999999999</v>
      </c>
      <c r="BR19" s="15">
        <f>SUM(BS19:BV19)</f>
        <v>9754</v>
      </c>
      <c r="BS19" s="15">
        <f t="shared" ref="BS19:CF19" si="11">SUM(BS21+BS30)</f>
        <v>0</v>
      </c>
      <c r="BT19" s="15">
        <f t="shared" si="11"/>
        <v>2598.2999999999997</v>
      </c>
      <c r="BU19" s="15">
        <f t="shared" si="11"/>
        <v>0</v>
      </c>
      <c r="BV19" s="15">
        <f t="shared" si="11"/>
        <v>7155.7</v>
      </c>
      <c r="BW19" s="15">
        <f>SUM(BX19:CA19)</f>
        <v>6455.1999999999989</v>
      </c>
      <c r="BX19" s="15">
        <f t="shared" si="11"/>
        <v>0</v>
      </c>
      <c r="BY19" s="15">
        <f t="shared" si="11"/>
        <v>0</v>
      </c>
      <c r="BZ19" s="15">
        <f t="shared" si="11"/>
        <v>0</v>
      </c>
      <c r="CA19" s="15">
        <f t="shared" si="11"/>
        <v>6455.1999999999989</v>
      </c>
      <c r="CB19" s="15">
        <f>SUM(CC19:CF19)</f>
        <v>7712.2999999999993</v>
      </c>
      <c r="CC19" s="15">
        <f t="shared" si="11"/>
        <v>0</v>
      </c>
      <c r="CD19" s="15">
        <f t="shared" si="11"/>
        <v>1180</v>
      </c>
      <c r="CE19" s="15">
        <f t="shared" si="11"/>
        <v>0</v>
      </c>
      <c r="CF19" s="15">
        <f t="shared" si="11"/>
        <v>6532.2999999999993</v>
      </c>
      <c r="CG19" s="15">
        <f>SUM(CH19:CK19)</f>
        <v>25196.799999999999</v>
      </c>
      <c r="CH19" s="15">
        <f t="shared" ref="CH19:CH79" si="12">SUM(AL19)</f>
        <v>0</v>
      </c>
      <c r="CI19" s="15">
        <f t="shared" ref="CI19:CI79" si="13">SUM(AN19)</f>
        <v>7765.8</v>
      </c>
      <c r="CJ19" s="15">
        <f t="shared" ref="CJ19:CJ79" si="14">SUM(AP19)</f>
        <v>0</v>
      </c>
      <c r="CK19" s="15">
        <f t="shared" ref="CK19:CK79" si="15">SUM(AR19)</f>
        <v>17431</v>
      </c>
      <c r="CL19" s="15">
        <f t="shared" ref="CL19:CL79" si="16">SUM(CM19:CP19)</f>
        <v>9763.1</v>
      </c>
      <c r="CM19" s="15">
        <f>SUM(AT19)</f>
        <v>0</v>
      </c>
      <c r="CN19" s="15">
        <f>SUM(AU19)</f>
        <v>2598.2999999999997</v>
      </c>
      <c r="CO19" s="15">
        <f>SUM(AV19)</f>
        <v>0</v>
      </c>
      <c r="CP19" s="15">
        <f>SUM(AW19)</f>
        <v>7164.8</v>
      </c>
      <c r="CQ19" s="15">
        <f>SUM(CR19:CU19)</f>
        <v>6503.7</v>
      </c>
      <c r="CR19" s="15">
        <f>SUM(AY19)</f>
        <v>0</v>
      </c>
      <c r="CS19" s="15">
        <f>SUM(AZ19)</f>
        <v>0</v>
      </c>
      <c r="CT19" s="15">
        <f>SUM(BA19)</f>
        <v>0</v>
      </c>
      <c r="CU19" s="15">
        <f>SUM(BB19)</f>
        <v>6503.7</v>
      </c>
      <c r="CV19" s="15">
        <f>SUM(CW19:CZ19)</f>
        <v>19931.099999999999</v>
      </c>
      <c r="CW19" s="15">
        <f>SUM(BK19)</f>
        <v>0</v>
      </c>
      <c r="CX19" s="15">
        <f>SUM(BM19)</f>
        <v>3920</v>
      </c>
      <c r="CY19" s="15">
        <f>SUM(BO19)</f>
        <v>0</v>
      </c>
      <c r="CZ19" s="15">
        <f>SUM(BQ19)</f>
        <v>16011.099999999999</v>
      </c>
      <c r="DA19" s="15">
        <f>SUM(DB19:DE19)</f>
        <v>9754</v>
      </c>
      <c r="DB19" s="15">
        <f>SUM(BS19)</f>
        <v>0</v>
      </c>
      <c r="DC19" s="15">
        <f>SUM(BT19)</f>
        <v>2598.2999999999997</v>
      </c>
      <c r="DD19" s="15">
        <f>SUM(BU19)</f>
        <v>0</v>
      </c>
      <c r="DE19" s="15">
        <f>SUM(BV19)</f>
        <v>7155.7</v>
      </c>
      <c r="DF19" s="15">
        <f>SUM(DG19:DJ19)</f>
        <v>6455.1999999999989</v>
      </c>
      <c r="DG19" s="15">
        <f>SUM(BX19)</f>
        <v>0</v>
      </c>
      <c r="DH19" s="15">
        <f>SUM(BY19)</f>
        <v>0</v>
      </c>
      <c r="DI19" s="15">
        <f>SUM(BZ19)</f>
        <v>0</v>
      </c>
      <c r="DJ19" s="15">
        <f>SUM(CA19)</f>
        <v>6455.1999999999989</v>
      </c>
      <c r="DK19" s="16"/>
    </row>
    <row r="20" spans="1:115">
      <c r="A20" s="18" t="s">
        <v>53</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15">
        <f t="shared" si="12"/>
        <v>0</v>
      </c>
      <c r="CI20" s="15">
        <f t="shared" si="13"/>
        <v>0</v>
      </c>
      <c r="CJ20" s="15">
        <f t="shared" si="14"/>
        <v>0</v>
      </c>
      <c r="CK20" s="15">
        <f t="shared" si="15"/>
        <v>0</v>
      </c>
      <c r="CL20" s="15">
        <f t="shared" si="16"/>
        <v>0</v>
      </c>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1"/>
    </row>
    <row r="21" spans="1:115" s="17" customFormat="1" ht="52.5">
      <c r="A21" s="13" t="s">
        <v>56</v>
      </c>
      <c r="B21" s="14" t="s">
        <v>57</v>
      </c>
      <c r="C21" s="14" t="s">
        <v>52</v>
      </c>
      <c r="D21" s="14" t="s">
        <v>52</v>
      </c>
      <c r="E21" s="14" t="s">
        <v>52</v>
      </c>
      <c r="F21" s="14" t="s">
        <v>52</v>
      </c>
      <c r="G21" s="14" t="s">
        <v>52</v>
      </c>
      <c r="H21" s="14" t="s">
        <v>52</v>
      </c>
      <c r="I21" s="14" t="s">
        <v>52</v>
      </c>
      <c r="J21" s="14" t="s">
        <v>52</v>
      </c>
      <c r="K21" s="14" t="s">
        <v>52</v>
      </c>
      <c r="L21" s="14" t="s">
        <v>52</v>
      </c>
      <c r="M21" s="14" t="s">
        <v>52</v>
      </c>
      <c r="N21" s="14" t="s">
        <v>52</v>
      </c>
      <c r="O21" s="14" t="s">
        <v>52</v>
      </c>
      <c r="P21" s="14" t="s">
        <v>52</v>
      </c>
      <c r="Q21" s="14" t="s">
        <v>52</v>
      </c>
      <c r="R21" s="14" t="s">
        <v>52</v>
      </c>
      <c r="S21" s="14" t="s">
        <v>52</v>
      </c>
      <c r="T21" s="14" t="s">
        <v>52</v>
      </c>
      <c r="U21" s="14" t="s">
        <v>52</v>
      </c>
      <c r="V21" s="14" t="s">
        <v>52</v>
      </c>
      <c r="W21" s="14" t="s">
        <v>52</v>
      </c>
      <c r="X21" s="14" t="s">
        <v>52</v>
      </c>
      <c r="Y21" s="14" t="s">
        <v>52</v>
      </c>
      <c r="Z21" s="14" t="s">
        <v>52</v>
      </c>
      <c r="AA21" s="14" t="s">
        <v>52</v>
      </c>
      <c r="AB21" s="14" t="s">
        <v>52</v>
      </c>
      <c r="AC21" s="14" t="s">
        <v>52</v>
      </c>
      <c r="AD21" s="14" t="s">
        <v>52</v>
      </c>
      <c r="AE21" s="14" t="s">
        <v>52</v>
      </c>
      <c r="AF21" s="14" t="s">
        <v>52</v>
      </c>
      <c r="AG21" s="14" t="s">
        <v>52</v>
      </c>
      <c r="AH21" s="14" t="s">
        <v>52</v>
      </c>
      <c r="AI21" s="15">
        <f>SUM(AK21+AM21+AO21+AQ21)</f>
        <v>6221.9000000000005</v>
      </c>
      <c r="AJ21" s="15">
        <f>SUM(AL21+AN21+AP21+AR21)</f>
        <v>5863.3</v>
      </c>
      <c r="AK21" s="15">
        <f>SUM(AK23+AK24+AK25+AK28+AK29)+AK26</f>
        <v>0</v>
      </c>
      <c r="AL21" s="15">
        <f t="shared" ref="AL21:CF21" si="17">SUM(AL23+AL24+AL25+AL28+AL29)+AL26</f>
        <v>0</v>
      </c>
      <c r="AM21" s="15">
        <f t="shared" si="17"/>
        <v>973.8</v>
      </c>
      <c r="AN21" s="15">
        <f t="shared" si="17"/>
        <v>973.8</v>
      </c>
      <c r="AO21" s="15">
        <f t="shared" si="17"/>
        <v>0</v>
      </c>
      <c r="AP21" s="15">
        <f t="shared" si="17"/>
        <v>0</v>
      </c>
      <c r="AQ21" s="15">
        <f t="shared" si="17"/>
        <v>5248.1</v>
      </c>
      <c r="AR21" s="15">
        <f t="shared" si="17"/>
        <v>4889.5</v>
      </c>
      <c r="AS21" s="15">
        <f>SUM(AT21:AW21)</f>
        <v>1942</v>
      </c>
      <c r="AT21" s="15">
        <f t="shared" ref="AT21:AW21" si="18">SUM(AT23+AT24+AT25+AT28+AT29)+AT26</f>
        <v>0</v>
      </c>
      <c r="AU21" s="15">
        <f t="shared" si="18"/>
        <v>47.8</v>
      </c>
      <c r="AV21" s="15">
        <f t="shared" si="18"/>
        <v>0</v>
      </c>
      <c r="AW21" s="15">
        <f t="shared" si="18"/>
        <v>1894.2</v>
      </c>
      <c r="AX21" s="15">
        <f>SUM(AY21:BB21)</f>
        <v>2591.3000000000002</v>
      </c>
      <c r="AY21" s="15">
        <f t="shared" ref="AY21:BB21" si="19">SUM(AY23+AY24+AY25+AY28+AY29)+AY26</f>
        <v>0</v>
      </c>
      <c r="AZ21" s="15">
        <f t="shared" si="19"/>
        <v>0</v>
      </c>
      <c r="BA21" s="15">
        <f t="shared" si="19"/>
        <v>0</v>
      </c>
      <c r="BB21" s="15">
        <f t="shared" si="19"/>
        <v>2591.3000000000002</v>
      </c>
      <c r="BC21" s="15">
        <f>SUM(BD21:BG21)</f>
        <v>2516.1999999999998</v>
      </c>
      <c r="BD21" s="15">
        <f t="shared" ref="BD21:BG21" si="20">SUM(BD23+BD24+BD25+BD28+BD29)+BD26</f>
        <v>0</v>
      </c>
      <c r="BE21" s="15">
        <f t="shared" si="20"/>
        <v>0</v>
      </c>
      <c r="BF21" s="15">
        <f t="shared" si="20"/>
        <v>0</v>
      </c>
      <c r="BG21" s="15">
        <f t="shared" si="20"/>
        <v>2516.1999999999998</v>
      </c>
      <c r="BH21" s="15">
        <f>SUM(BJ21+BL21+BN21+BP21)</f>
        <v>6194.9000000000005</v>
      </c>
      <c r="BI21" s="15">
        <f>SUM(BK21+BM21+BO21+BQ21)</f>
        <v>5836.3</v>
      </c>
      <c r="BJ21" s="15">
        <f>SUM(BJ23+BJ24+BJ25+BJ28+BJ29)+BJ26</f>
        <v>0</v>
      </c>
      <c r="BK21" s="15">
        <f t="shared" ref="BK21:BQ21" si="21">SUM(BK23+BK24+BK25+BK28+BK29)+BK26</f>
        <v>0</v>
      </c>
      <c r="BL21" s="15">
        <f t="shared" si="21"/>
        <v>973.8</v>
      </c>
      <c r="BM21" s="15">
        <f t="shared" si="21"/>
        <v>973.8</v>
      </c>
      <c r="BN21" s="15">
        <f t="shared" si="21"/>
        <v>0</v>
      </c>
      <c r="BO21" s="15">
        <f t="shared" si="21"/>
        <v>0</v>
      </c>
      <c r="BP21" s="15">
        <f t="shared" si="21"/>
        <v>5221.1000000000004</v>
      </c>
      <c r="BQ21" s="15">
        <f t="shared" si="21"/>
        <v>4862.5</v>
      </c>
      <c r="BR21" s="15">
        <f>SUM(BS21:BV21)</f>
        <v>1942</v>
      </c>
      <c r="BS21" s="15">
        <f t="shared" si="17"/>
        <v>0</v>
      </c>
      <c r="BT21" s="15">
        <f t="shared" si="17"/>
        <v>47.8</v>
      </c>
      <c r="BU21" s="15">
        <f t="shared" si="17"/>
        <v>0</v>
      </c>
      <c r="BV21" s="15">
        <f t="shared" si="17"/>
        <v>1894.2</v>
      </c>
      <c r="BW21" s="15">
        <f>SUM(BX21:CA21)</f>
        <v>2566.1999999999998</v>
      </c>
      <c r="BX21" s="15">
        <f t="shared" si="17"/>
        <v>0</v>
      </c>
      <c r="BY21" s="15">
        <f t="shared" si="17"/>
        <v>0</v>
      </c>
      <c r="BZ21" s="15">
        <f t="shared" si="17"/>
        <v>0</v>
      </c>
      <c r="CA21" s="15">
        <f t="shared" si="17"/>
        <v>2566.1999999999998</v>
      </c>
      <c r="CB21" s="15">
        <f>SUM(CC21:CF21)</f>
        <v>2516.1999999999998</v>
      </c>
      <c r="CC21" s="15">
        <f t="shared" si="17"/>
        <v>0</v>
      </c>
      <c r="CD21" s="15">
        <f t="shared" si="17"/>
        <v>0</v>
      </c>
      <c r="CE21" s="15">
        <f t="shared" si="17"/>
        <v>0</v>
      </c>
      <c r="CF21" s="15">
        <f t="shared" si="17"/>
        <v>2516.1999999999998</v>
      </c>
      <c r="CG21" s="15">
        <f>SUM(CH21:CK21)</f>
        <v>5863.3</v>
      </c>
      <c r="CH21" s="15">
        <f t="shared" si="12"/>
        <v>0</v>
      </c>
      <c r="CI21" s="15">
        <f t="shared" si="13"/>
        <v>973.8</v>
      </c>
      <c r="CJ21" s="15">
        <f t="shared" si="14"/>
        <v>0</v>
      </c>
      <c r="CK21" s="15">
        <f t="shared" si="15"/>
        <v>4889.5</v>
      </c>
      <c r="CL21" s="15">
        <f t="shared" si="16"/>
        <v>1942</v>
      </c>
      <c r="CM21" s="15">
        <f>SUM(AT21)</f>
        <v>0</v>
      </c>
      <c r="CN21" s="15">
        <f>SUM(AU21)</f>
        <v>47.8</v>
      </c>
      <c r="CO21" s="15">
        <f>SUM(AV21)</f>
        <v>0</v>
      </c>
      <c r="CP21" s="15">
        <f>SUM(AW21)</f>
        <v>1894.2</v>
      </c>
      <c r="CQ21" s="15">
        <f>SUM(CR21:CU21)</f>
        <v>2591.3000000000002</v>
      </c>
      <c r="CR21" s="15">
        <f>SUM(AY21)</f>
        <v>0</v>
      </c>
      <c r="CS21" s="15">
        <f>SUM(AZ21)</f>
        <v>0</v>
      </c>
      <c r="CT21" s="15">
        <f>SUM(BA21)</f>
        <v>0</v>
      </c>
      <c r="CU21" s="15">
        <f>SUM(BB21)</f>
        <v>2591.3000000000002</v>
      </c>
      <c r="CV21" s="15">
        <f>SUM(CW21:CZ21)</f>
        <v>5836.3</v>
      </c>
      <c r="CW21" s="15">
        <f>SUM(BK21)</f>
        <v>0</v>
      </c>
      <c r="CX21" s="15">
        <f>SUM(BM21)</f>
        <v>973.8</v>
      </c>
      <c r="CY21" s="15">
        <f>SUM(BO21)</f>
        <v>0</v>
      </c>
      <c r="CZ21" s="15">
        <f>SUM(BQ21)</f>
        <v>4862.5</v>
      </c>
      <c r="DA21" s="15">
        <f>SUM(DB21:DE21)</f>
        <v>1942</v>
      </c>
      <c r="DB21" s="15">
        <f>SUM(BS21)</f>
        <v>0</v>
      </c>
      <c r="DC21" s="15">
        <f>SUM(BT21)</f>
        <v>47.8</v>
      </c>
      <c r="DD21" s="15">
        <f>SUM(BU21)</f>
        <v>0</v>
      </c>
      <c r="DE21" s="15">
        <f>SUM(BV21)</f>
        <v>1894.2</v>
      </c>
      <c r="DF21" s="15">
        <f>SUM(DG21:DJ21)</f>
        <v>2566.1999999999998</v>
      </c>
      <c r="DG21" s="15">
        <f>SUM(BX21)</f>
        <v>0</v>
      </c>
      <c r="DH21" s="15">
        <f>SUM(BY21)</f>
        <v>0</v>
      </c>
      <c r="DI21" s="15">
        <f>SUM(BZ21)</f>
        <v>0</v>
      </c>
      <c r="DJ21" s="15">
        <f>SUM(CA21)</f>
        <v>2566.1999999999998</v>
      </c>
      <c r="DK21" s="16"/>
    </row>
    <row r="22" spans="1:115">
      <c r="A22" s="18" t="s">
        <v>53</v>
      </c>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15">
        <f t="shared" si="12"/>
        <v>0</v>
      </c>
      <c r="CI22" s="15">
        <f t="shared" si="13"/>
        <v>0</v>
      </c>
      <c r="CJ22" s="15">
        <f t="shared" si="14"/>
        <v>0</v>
      </c>
      <c r="CK22" s="15">
        <f t="shared" si="15"/>
        <v>0</v>
      </c>
      <c r="CL22" s="15">
        <f t="shared" si="16"/>
        <v>0</v>
      </c>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1"/>
    </row>
    <row r="23" spans="1:115" ht="101.25">
      <c r="A23" s="18" t="s">
        <v>58</v>
      </c>
      <c r="B23" s="19" t="s">
        <v>59</v>
      </c>
      <c r="C23" s="19" t="s">
        <v>60</v>
      </c>
      <c r="D23" s="19" t="s">
        <v>61</v>
      </c>
      <c r="E23" s="19" t="s">
        <v>62</v>
      </c>
      <c r="F23" s="19"/>
      <c r="G23" s="19"/>
      <c r="H23" s="19"/>
      <c r="I23" s="19"/>
      <c r="J23" s="19"/>
      <c r="K23" s="19"/>
      <c r="L23" s="19"/>
      <c r="M23" s="19"/>
      <c r="N23" s="19"/>
      <c r="O23" s="19"/>
      <c r="P23" s="19"/>
      <c r="Q23" s="19"/>
      <c r="R23" s="19"/>
      <c r="S23" s="19"/>
      <c r="T23" s="19"/>
      <c r="U23" s="19"/>
      <c r="V23" s="19"/>
      <c r="W23" s="19"/>
      <c r="X23" s="19"/>
      <c r="Y23" s="19"/>
      <c r="Z23" s="19"/>
      <c r="AA23" s="19"/>
      <c r="AB23" s="19"/>
      <c r="AC23" s="22" t="s">
        <v>63</v>
      </c>
      <c r="AD23" s="19" t="s">
        <v>64</v>
      </c>
      <c r="AE23" s="19" t="s">
        <v>65</v>
      </c>
      <c r="AF23" s="19" t="s">
        <v>66</v>
      </c>
      <c r="AG23" s="19" t="s">
        <v>67</v>
      </c>
      <c r="AH23" s="19" t="s">
        <v>68</v>
      </c>
      <c r="AI23" s="23">
        <f>SUM(AK23+AM23+AO23+AQ23)</f>
        <v>319</v>
      </c>
      <c r="AJ23" s="23">
        <f>SUM(AL23+AN23+AP23+AR23)</f>
        <v>319</v>
      </c>
      <c r="AK23" s="23">
        <v>0</v>
      </c>
      <c r="AL23" s="23">
        <v>0</v>
      </c>
      <c r="AM23" s="23">
        <v>0</v>
      </c>
      <c r="AN23" s="23">
        <v>0</v>
      </c>
      <c r="AO23" s="23">
        <v>0</v>
      </c>
      <c r="AP23" s="23">
        <v>0</v>
      </c>
      <c r="AQ23" s="23">
        <v>319</v>
      </c>
      <c r="AR23" s="23">
        <v>319</v>
      </c>
      <c r="AS23" s="23">
        <f t="shared" ref="AS23:AS40" si="22">SUM(AT23:AW23)</f>
        <v>67.099999999999994</v>
      </c>
      <c r="AT23" s="23">
        <v>0</v>
      </c>
      <c r="AU23" s="23">
        <v>0</v>
      </c>
      <c r="AV23" s="23">
        <v>0</v>
      </c>
      <c r="AW23" s="23">
        <v>67.099999999999994</v>
      </c>
      <c r="AX23" s="23">
        <f t="shared" ref="AX23:AX36" si="23">SUM(AY23:BB23)</f>
        <v>37.299999999999997</v>
      </c>
      <c r="AY23" s="23">
        <v>0</v>
      </c>
      <c r="AZ23" s="23">
        <v>0</v>
      </c>
      <c r="BA23" s="23">
        <v>0</v>
      </c>
      <c r="BB23" s="23">
        <v>37.299999999999997</v>
      </c>
      <c r="BC23" s="23">
        <f t="shared" ref="BC23:BC29" si="24">SUM(BD23:BG23)</f>
        <v>37.5</v>
      </c>
      <c r="BD23" s="23">
        <v>0</v>
      </c>
      <c r="BE23" s="23">
        <v>0</v>
      </c>
      <c r="BF23" s="23">
        <v>0</v>
      </c>
      <c r="BG23" s="23">
        <v>37.5</v>
      </c>
      <c r="BH23" s="23">
        <f>SUM(BJ23+BL23+BN23+BP23)</f>
        <v>319</v>
      </c>
      <c r="BI23" s="23">
        <f>SUM(BK23+BM23+BO23+BQ23)</f>
        <v>319</v>
      </c>
      <c r="BJ23" s="23">
        <v>0</v>
      </c>
      <c r="BK23" s="23">
        <v>0</v>
      </c>
      <c r="BL23" s="23">
        <v>0</v>
      </c>
      <c r="BM23" s="23">
        <v>0</v>
      </c>
      <c r="BN23" s="23">
        <v>0</v>
      </c>
      <c r="BO23" s="23">
        <v>0</v>
      </c>
      <c r="BP23" s="23">
        <v>319</v>
      </c>
      <c r="BQ23" s="23">
        <v>319</v>
      </c>
      <c r="BR23" s="23">
        <f t="shared" ref="BR23:BR40" si="25">SUM(BS23:BV23)</f>
        <v>67.099999999999994</v>
      </c>
      <c r="BS23" s="23">
        <v>0</v>
      </c>
      <c r="BT23" s="23">
        <v>0</v>
      </c>
      <c r="BU23" s="23">
        <v>0</v>
      </c>
      <c r="BV23" s="23">
        <v>67.099999999999994</v>
      </c>
      <c r="BW23" s="23">
        <f t="shared" ref="BW23:BW36" si="26">SUM(BX23:CA23)</f>
        <v>37.299999999999997</v>
      </c>
      <c r="BX23" s="23">
        <v>0</v>
      </c>
      <c r="BY23" s="23">
        <v>0</v>
      </c>
      <c r="BZ23" s="23">
        <v>0</v>
      </c>
      <c r="CA23" s="23">
        <v>37.299999999999997</v>
      </c>
      <c r="CB23" s="23">
        <f t="shared" ref="CB23:CB29" si="27">SUM(CC23:CF23)</f>
        <v>37.5</v>
      </c>
      <c r="CC23" s="23">
        <v>0</v>
      </c>
      <c r="CD23" s="23">
        <v>0</v>
      </c>
      <c r="CE23" s="23">
        <v>0</v>
      </c>
      <c r="CF23" s="23">
        <v>37.5</v>
      </c>
      <c r="CG23" s="15">
        <f t="shared" ref="CG23:CG79" si="28">SUM(CH23:CK23)</f>
        <v>319</v>
      </c>
      <c r="CH23" s="15">
        <f t="shared" si="12"/>
        <v>0</v>
      </c>
      <c r="CI23" s="15">
        <f t="shared" si="13"/>
        <v>0</v>
      </c>
      <c r="CJ23" s="15">
        <f t="shared" si="14"/>
        <v>0</v>
      </c>
      <c r="CK23" s="15">
        <f t="shared" si="15"/>
        <v>319</v>
      </c>
      <c r="CL23" s="15">
        <f t="shared" si="16"/>
        <v>67.099999999999994</v>
      </c>
      <c r="CM23" s="15">
        <f t="shared" ref="CM23:CM79" si="29">SUM(AT23)</f>
        <v>0</v>
      </c>
      <c r="CN23" s="15">
        <f t="shared" ref="CN23:CP79" si="30">SUM(AU23)</f>
        <v>0</v>
      </c>
      <c r="CO23" s="15">
        <f t="shared" si="30"/>
        <v>0</v>
      </c>
      <c r="CP23" s="15">
        <f t="shared" si="30"/>
        <v>67.099999999999994</v>
      </c>
      <c r="CQ23" s="15">
        <f t="shared" ref="CQ23:CQ79" si="31">SUM(CR23:CU23)</f>
        <v>37.299999999999997</v>
      </c>
      <c r="CR23" s="15">
        <f t="shared" ref="CR23:CR79" si="32">SUM(AY23)</f>
        <v>0</v>
      </c>
      <c r="CS23" s="15">
        <f t="shared" ref="CS23:CU79" si="33">SUM(AZ23)</f>
        <v>0</v>
      </c>
      <c r="CT23" s="15">
        <f t="shared" si="33"/>
        <v>0</v>
      </c>
      <c r="CU23" s="15">
        <f t="shared" si="33"/>
        <v>37.299999999999997</v>
      </c>
      <c r="CV23" s="15">
        <f t="shared" ref="CV23:CV79" si="34">SUM(CW23:CZ23)</f>
        <v>319</v>
      </c>
      <c r="CW23" s="15">
        <f t="shared" ref="CW23:CW79" si="35">SUM(BK23)</f>
        <v>0</v>
      </c>
      <c r="CX23" s="15">
        <f t="shared" ref="CX23:CX79" si="36">SUM(BM23)</f>
        <v>0</v>
      </c>
      <c r="CY23" s="15">
        <f t="shared" ref="CY23:CY79" si="37">SUM(BO23)</f>
        <v>0</v>
      </c>
      <c r="CZ23" s="15">
        <f t="shared" ref="CZ23:CZ79" si="38">SUM(BQ23)</f>
        <v>319</v>
      </c>
      <c r="DA23" s="15">
        <f t="shared" ref="DA23:DA79" si="39">SUM(DB23:DE23)</f>
        <v>67.099999999999994</v>
      </c>
      <c r="DB23" s="15">
        <f t="shared" ref="DB23:DB79" si="40">SUM(BS23)</f>
        <v>0</v>
      </c>
      <c r="DC23" s="15">
        <f t="shared" ref="DC23:DE79" si="41">SUM(BT23)</f>
        <v>0</v>
      </c>
      <c r="DD23" s="15">
        <f t="shared" si="41"/>
        <v>0</v>
      </c>
      <c r="DE23" s="15">
        <f t="shared" si="41"/>
        <v>67.099999999999994</v>
      </c>
      <c r="DF23" s="15">
        <f t="shared" ref="DF23:DF79" si="42">SUM(DG23:DJ23)</f>
        <v>37.299999999999997</v>
      </c>
      <c r="DG23" s="15">
        <f t="shared" ref="DG23:DG79" si="43">SUM(BX23)</f>
        <v>0</v>
      </c>
      <c r="DH23" s="15">
        <f t="shared" ref="DH23:DJ79" si="44">SUM(BY23)</f>
        <v>0</v>
      </c>
      <c r="DI23" s="15">
        <f t="shared" si="44"/>
        <v>0</v>
      </c>
      <c r="DJ23" s="15">
        <f t="shared" si="44"/>
        <v>37.299999999999997</v>
      </c>
      <c r="DK23" s="24" t="s">
        <v>69</v>
      </c>
    </row>
    <row r="24" spans="1:115" ht="328.5" customHeight="1">
      <c r="A24" s="18" t="s">
        <v>70</v>
      </c>
      <c r="B24" s="19" t="s">
        <v>71</v>
      </c>
      <c r="C24" s="19" t="s">
        <v>72</v>
      </c>
      <c r="D24" s="19" t="s">
        <v>73</v>
      </c>
      <c r="E24" s="19" t="s">
        <v>74</v>
      </c>
      <c r="F24" s="19"/>
      <c r="G24" s="19"/>
      <c r="H24" s="19"/>
      <c r="I24" s="19"/>
      <c r="J24" s="19"/>
      <c r="K24" s="19"/>
      <c r="L24" s="19"/>
      <c r="M24" s="19"/>
      <c r="N24" s="19"/>
      <c r="O24" s="19"/>
      <c r="P24" s="19"/>
      <c r="Q24" s="19"/>
      <c r="R24" s="19"/>
      <c r="S24" s="19"/>
      <c r="T24" s="19"/>
      <c r="U24" s="19"/>
      <c r="V24" s="19"/>
      <c r="W24" s="19" t="s">
        <v>75</v>
      </c>
      <c r="X24" s="19" t="s">
        <v>76</v>
      </c>
      <c r="Y24" s="19" t="s">
        <v>77</v>
      </c>
      <c r="Z24" s="19" t="s">
        <v>78</v>
      </c>
      <c r="AA24" s="19" t="s">
        <v>64</v>
      </c>
      <c r="AB24" s="19" t="s">
        <v>79</v>
      </c>
      <c r="AC24" s="22" t="s">
        <v>80</v>
      </c>
      <c r="AD24" s="19" t="s">
        <v>81</v>
      </c>
      <c r="AE24" s="19" t="s">
        <v>82</v>
      </c>
      <c r="AF24" s="19" t="s">
        <v>83</v>
      </c>
      <c r="AG24" s="19" t="s">
        <v>84</v>
      </c>
      <c r="AH24" s="19" t="s">
        <v>85</v>
      </c>
      <c r="AI24" s="23">
        <f>SUM(AK24+AM24+AO24+AQ24)</f>
        <v>382.30000000000007</v>
      </c>
      <c r="AJ24" s="23">
        <f>SUM(AL24+AN24+AP24+AR24)</f>
        <v>344.4</v>
      </c>
      <c r="AK24" s="23">
        <v>0</v>
      </c>
      <c r="AL24" s="23">
        <v>0</v>
      </c>
      <c r="AM24" s="23">
        <v>76.400000000000006</v>
      </c>
      <c r="AN24" s="23">
        <v>76.400000000000006</v>
      </c>
      <c r="AO24" s="23">
        <v>0</v>
      </c>
      <c r="AP24" s="23">
        <v>0</v>
      </c>
      <c r="AQ24" s="23">
        <f>SUM(286.8+19.1)</f>
        <v>305.90000000000003</v>
      </c>
      <c r="AR24" s="23">
        <f>SUM(248.9+19.1)</f>
        <v>268</v>
      </c>
      <c r="AS24" s="23">
        <f t="shared" si="22"/>
        <v>43.5</v>
      </c>
      <c r="AT24" s="23">
        <v>0</v>
      </c>
      <c r="AU24" s="23">
        <v>0</v>
      </c>
      <c r="AV24" s="23">
        <v>0</v>
      </c>
      <c r="AW24" s="23">
        <v>43.5</v>
      </c>
      <c r="AX24" s="23">
        <f t="shared" si="23"/>
        <v>251.3</v>
      </c>
      <c r="AY24" s="23">
        <v>0</v>
      </c>
      <c r="AZ24" s="23">
        <v>0</v>
      </c>
      <c r="BA24" s="23">
        <v>0</v>
      </c>
      <c r="BB24" s="23">
        <v>251.3</v>
      </c>
      <c r="BC24" s="23">
        <f t="shared" si="24"/>
        <v>254.4</v>
      </c>
      <c r="BD24" s="23">
        <v>0</v>
      </c>
      <c r="BE24" s="23">
        <v>0</v>
      </c>
      <c r="BF24" s="23">
        <v>0</v>
      </c>
      <c r="BG24" s="23">
        <v>254.4</v>
      </c>
      <c r="BH24" s="23">
        <f>SUM(BJ24+BL24+BN24+BP24)</f>
        <v>382.29999999999995</v>
      </c>
      <c r="BI24" s="23">
        <f>SUM(BK24+BM24+BO24+BQ24)</f>
        <v>344.4</v>
      </c>
      <c r="BJ24" s="23">
        <v>0</v>
      </c>
      <c r="BK24" s="23">
        <v>0</v>
      </c>
      <c r="BL24" s="23">
        <v>76.400000000000006</v>
      </c>
      <c r="BM24" s="23">
        <v>76.400000000000006</v>
      </c>
      <c r="BN24" s="23">
        <v>0</v>
      </c>
      <c r="BO24" s="23">
        <v>0</v>
      </c>
      <c r="BP24" s="23">
        <f>SUM(382.3-76.4)</f>
        <v>305.89999999999998</v>
      </c>
      <c r="BQ24" s="23">
        <f>SUM(344.4-76.4)</f>
        <v>268</v>
      </c>
      <c r="BR24" s="23">
        <f t="shared" si="25"/>
        <v>43.5</v>
      </c>
      <c r="BS24" s="23">
        <v>0</v>
      </c>
      <c r="BT24" s="23">
        <v>0</v>
      </c>
      <c r="BU24" s="23">
        <v>0</v>
      </c>
      <c r="BV24" s="23">
        <v>43.5</v>
      </c>
      <c r="BW24" s="23">
        <f t="shared" si="26"/>
        <v>251.3</v>
      </c>
      <c r="BX24" s="23">
        <v>0</v>
      </c>
      <c r="BY24" s="23">
        <v>0</v>
      </c>
      <c r="BZ24" s="23">
        <v>0</v>
      </c>
      <c r="CA24" s="23">
        <v>251.3</v>
      </c>
      <c r="CB24" s="23">
        <f t="shared" si="27"/>
        <v>254.4</v>
      </c>
      <c r="CC24" s="23">
        <v>0</v>
      </c>
      <c r="CD24" s="23">
        <v>0</v>
      </c>
      <c r="CE24" s="23">
        <v>0</v>
      </c>
      <c r="CF24" s="23">
        <v>254.4</v>
      </c>
      <c r="CG24" s="15">
        <f t="shared" si="28"/>
        <v>344.4</v>
      </c>
      <c r="CH24" s="15">
        <f t="shared" si="12"/>
        <v>0</v>
      </c>
      <c r="CI24" s="15">
        <f t="shared" si="13"/>
        <v>76.400000000000006</v>
      </c>
      <c r="CJ24" s="15">
        <f t="shared" si="14"/>
        <v>0</v>
      </c>
      <c r="CK24" s="15">
        <f t="shared" si="15"/>
        <v>268</v>
      </c>
      <c r="CL24" s="15">
        <f t="shared" si="16"/>
        <v>43.5</v>
      </c>
      <c r="CM24" s="15">
        <f t="shared" si="29"/>
        <v>0</v>
      </c>
      <c r="CN24" s="15">
        <f t="shared" si="30"/>
        <v>0</v>
      </c>
      <c r="CO24" s="15">
        <f t="shared" si="30"/>
        <v>0</v>
      </c>
      <c r="CP24" s="15">
        <f t="shared" si="30"/>
        <v>43.5</v>
      </c>
      <c r="CQ24" s="15">
        <f t="shared" si="31"/>
        <v>251.3</v>
      </c>
      <c r="CR24" s="15">
        <f t="shared" si="32"/>
        <v>0</v>
      </c>
      <c r="CS24" s="15">
        <f t="shared" si="33"/>
        <v>0</v>
      </c>
      <c r="CT24" s="15">
        <f t="shared" si="33"/>
        <v>0</v>
      </c>
      <c r="CU24" s="15">
        <f t="shared" si="33"/>
        <v>251.3</v>
      </c>
      <c r="CV24" s="15">
        <f t="shared" si="34"/>
        <v>344.4</v>
      </c>
      <c r="CW24" s="15">
        <f t="shared" si="35"/>
        <v>0</v>
      </c>
      <c r="CX24" s="15">
        <f t="shared" si="36"/>
        <v>76.400000000000006</v>
      </c>
      <c r="CY24" s="15">
        <f t="shared" si="37"/>
        <v>0</v>
      </c>
      <c r="CZ24" s="15">
        <f t="shared" si="38"/>
        <v>268</v>
      </c>
      <c r="DA24" s="15">
        <f t="shared" si="39"/>
        <v>43.5</v>
      </c>
      <c r="DB24" s="15">
        <f t="shared" si="40"/>
        <v>0</v>
      </c>
      <c r="DC24" s="15">
        <f t="shared" si="41"/>
        <v>0</v>
      </c>
      <c r="DD24" s="15">
        <f t="shared" si="41"/>
        <v>0</v>
      </c>
      <c r="DE24" s="15">
        <f t="shared" si="41"/>
        <v>43.5</v>
      </c>
      <c r="DF24" s="15">
        <f t="shared" si="42"/>
        <v>251.3</v>
      </c>
      <c r="DG24" s="15">
        <f t="shared" si="43"/>
        <v>0</v>
      </c>
      <c r="DH24" s="15">
        <f t="shared" si="44"/>
        <v>0</v>
      </c>
      <c r="DI24" s="15">
        <f t="shared" si="44"/>
        <v>0</v>
      </c>
      <c r="DJ24" s="15">
        <f t="shared" si="44"/>
        <v>251.3</v>
      </c>
      <c r="DK24" s="21" t="s">
        <v>69</v>
      </c>
    </row>
    <row r="25" spans="1:115" ht="108" customHeight="1">
      <c r="A25" s="18" t="s">
        <v>86</v>
      </c>
      <c r="B25" s="19" t="s">
        <v>87</v>
      </c>
      <c r="C25" s="19" t="s">
        <v>88</v>
      </c>
      <c r="D25" s="19" t="s">
        <v>89</v>
      </c>
      <c r="E25" s="19" t="s">
        <v>90</v>
      </c>
      <c r="F25" s="19"/>
      <c r="G25" s="19"/>
      <c r="H25" s="19"/>
      <c r="I25" s="19"/>
      <c r="J25" s="19"/>
      <c r="K25" s="19"/>
      <c r="L25" s="19"/>
      <c r="M25" s="19"/>
      <c r="N25" s="19"/>
      <c r="O25" s="19"/>
      <c r="P25" s="19"/>
      <c r="Q25" s="19"/>
      <c r="R25" s="19"/>
      <c r="S25" s="19"/>
      <c r="T25" s="19"/>
      <c r="U25" s="19"/>
      <c r="V25" s="19"/>
      <c r="W25" s="19"/>
      <c r="X25" s="19"/>
      <c r="Y25" s="19"/>
      <c r="Z25" s="19"/>
      <c r="AA25" s="19"/>
      <c r="AB25" s="19"/>
      <c r="AC25" s="22" t="s">
        <v>91</v>
      </c>
      <c r="AD25" s="19" t="s">
        <v>92</v>
      </c>
      <c r="AE25" s="19" t="s">
        <v>93</v>
      </c>
      <c r="AF25" s="19" t="s">
        <v>94</v>
      </c>
      <c r="AG25" s="19" t="s">
        <v>95</v>
      </c>
      <c r="AH25" s="19" t="s">
        <v>96</v>
      </c>
      <c r="AI25" s="23">
        <f t="shared" ref="AI25:AJ29" si="45">SUM(AK25+AM25+AO25+AQ25)</f>
        <v>621.5</v>
      </c>
      <c r="AJ25" s="23">
        <f t="shared" si="45"/>
        <v>615.70000000000005</v>
      </c>
      <c r="AK25" s="23">
        <v>0</v>
      </c>
      <c r="AL25" s="23">
        <v>0</v>
      </c>
      <c r="AM25" s="23">
        <v>0</v>
      </c>
      <c r="AN25" s="23">
        <v>0</v>
      </c>
      <c r="AO25" s="23">
        <v>0</v>
      </c>
      <c r="AP25" s="23">
        <v>0</v>
      </c>
      <c r="AQ25" s="23">
        <v>621.5</v>
      </c>
      <c r="AR25" s="23">
        <v>615.70000000000005</v>
      </c>
      <c r="AS25" s="23">
        <f t="shared" si="22"/>
        <v>477.9</v>
      </c>
      <c r="AT25" s="23">
        <v>0</v>
      </c>
      <c r="AU25" s="23">
        <v>0</v>
      </c>
      <c r="AV25" s="23">
        <v>0</v>
      </c>
      <c r="AW25" s="23">
        <v>477.9</v>
      </c>
      <c r="AX25" s="23">
        <f t="shared" si="23"/>
        <v>477.9</v>
      </c>
      <c r="AY25" s="23">
        <v>0</v>
      </c>
      <c r="AZ25" s="23">
        <v>0</v>
      </c>
      <c r="BA25" s="23">
        <v>0</v>
      </c>
      <c r="BB25" s="23">
        <v>477.9</v>
      </c>
      <c r="BC25" s="23">
        <f t="shared" si="24"/>
        <v>477.9</v>
      </c>
      <c r="BD25" s="23">
        <v>0</v>
      </c>
      <c r="BE25" s="23">
        <v>0</v>
      </c>
      <c r="BF25" s="23">
        <v>0</v>
      </c>
      <c r="BG25" s="23">
        <v>477.9</v>
      </c>
      <c r="BH25" s="23">
        <f t="shared" ref="BH25:BI29" si="46">SUM(BJ25+BL25+BN25+BP25)</f>
        <v>621.5</v>
      </c>
      <c r="BI25" s="23">
        <f t="shared" si="46"/>
        <v>615.70000000000005</v>
      </c>
      <c r="BJ25" s="23">
        <v>0</v>
      </c>
      <c r="BK25" s="23">
        <v>0</v>
      </c>
      <c r="BL25" s="23">
        <v>0</v>
      </c>
      <c r="BM25" s="23">
        <v>0</v>
      </c>
      <c r="BN25" s="23">
        <v>0</v>
      </c>
      <c r="BO25" s="23">
        <v>0</v>
      </c>
      <c r="BP25" s="23">
        <v>621.5</v>
      </c>
      <c r="BQ25" s="23">
        <v>615.70000000000005</v>
      </c>
      <c r="BR25" s="23">
        <f t="shared" si="25"/>
        <v>477.9</v>
      </c>
      <c r="BS25" s="23">
        <v>0</v>
      </c>
      <c r="BT25" s="23">
        <v>0</v>
      </c>
      <c r="BU25" s="23">
        <v>0</v>
      </c>
      <c r="BV25" s="23">
        <v>477.9</v>
      </c>
      <c r="BW25" s="23">
        <f t="shared" si="26"/>
        <v>477.9</v>
      </c>
      <c r="BX25" s="23">
        <v>0</v>
      </c>
      <c r="BY25" s="23">
        <v>0</v>
      </c>
      <c r="BZ25" s="23">
        <v>0</v>
      </c>
      <c r="CA25" s="23">
        <v>477.9</v>
      </c>
      <c r="CB25" s="23">
        <f t="shared" si="27"/>
        <v>477.9</v>
      </c>
      <c r="CC25" s="23">
        <v>0</v>
      </c>
      <c r="CD25" s="23">
        <v>0</v>
      </c>
      <c r="CE25" s="23">
        <v>0</v>
      </c>
      <c r="CF25" s="23">
        <v>477.9</v>
      </c>
      <c r="CG25" s="15">
        <f t="shared" si="28"/>
        <v>615.70000000000005</v>
      </c>
      <c r="CH25" s="15">
        <f t="shared" si="12"/>
        <v>0</v>
      </c>
      <c r="CI25" s="15">
        <f t="shared" si="13"/>
        <v>0</v>
      </c>
      <c r="CJ25" s="15">
        <f t="shared" si="14"/>
        <v>0</v>
      </c>
      <c r="CK25" s="15">
        <f t="shared" si="15"/>
        <v>615.70000000000005</v>
      </c>
      <c r="CL25" s="15">
        <f t="shared" si="16"/>
        <v>477.9</v>
      </c>
      <c r="CM25" s="15">
        <f t="shared" si="29"/>
        <v>0</v>
      </c>
      <c r="CN25" s="15">
        <f t="shared" si="30"/>
        <v>0</v>
      </c>
      <c r="CO25" s="15">
        <f t="shared" si="30"/>
        <v>0</v>
      </c>
      <c r="CP25" s="15">
        <f t="shared" si="30"/>
        <v>477.9</v>
      </c>
      <c r="CQ25" s="15">
        <f t="shared" si="31"/>
        <v>477.9</v>
      </c>
      <c r="CR25" s="15">
        <f t="shared" si="32"/>
        <v>0</v>
      </c>
      <c r="CS25" s="15">
        <f t="shared" si="33"/>
        <v>0</v>
      </c>
      <c r="CT25" s="15">
        <f t="shared" si="33"/>
        <v>0</v>
      </c>
      <c r="CU25" s="15">
        <f t="shared" si="33"/>
        <v>477.9</v>
      </c>
      <c r="CV25" s="15">
        <f t="shared" si="34"/>
        <v>615.70000000000005</v>
      </c>
      <c r="CW25" s="15">
        <f t="shared" si="35"/>
        <v>0</v>
      </c>
      <c r="CX25" s="15">
        <f t="shared" si="36"/>
        <v>0</v>
      </c>
      <c r="CY25" s="15">
        <f t="shared" si="37"/>
        <v>0</v>
      </c>
      <c r="CZ25" s="15">
        <f t="shared" si="38"/>
        <v>615.70000000000005</v>
      </c>
      <c r="DA25" s="15">
        <f t="shared" si="39"/>
        <v>477.9</v>
      </c>
      <c r="DB25" s="15">
        <f t="shared" si="40"/>
        <v>0</v>
      </c>
      <c r="DC25" s="15">
        <f t="shared" si="41"/>
        <v>0</v>
      </c>
      <c r="DD25" s="15">
        <f t="shared" si="41"/>
        <v>0</v>
      </c>
      <c r="DE25" s="15">
        <f t="shared" si="41"/>
        <v>477.9</v>
      </c>
      <c r="DF25" s="15">
        <f t="shared" si="42"/>
        <v>477.9</v>
      </c>
      <c r="DG25" s="15">
        <f t="shared" si="43"/>
        <v>0</v>
      </c>
      <c r="DH25" s="15">
        <f t="shared" si="44"/>
        <v>0</v>
      </c>
      <c r="DI25" s="15">
        <f t="shared" si="44"/>
        <v>0</v>
      </c>
      <c r="DJ25" s="15">
        <f t="shared" si="44"/>
        <v>477.9</v>
      </c>
      <c r="DK25" s="21" t="s">
        <v>69</v>
      </c>
    </row>
    <row r="26" spans="1:115" ht="175.5" customHeight="1">
      <c r="A26" s="45" t="s">
        <v>97</v>
      </c>
      <c r="B26" s="47" t="s">
        <v>98</v>
      </c>
      <c r="C26" s="9" t="s">
        <v>99</v>
      </c>
      <c r="D26" s="19" t="s">
        <v>100</v>
      </c>
      <c r="E26" s="19" t="s">
        <v>101</v>
      </c>
      <c r="F26" s="25"/>
      <c r="G26" s="26"/>
      <c r="H26" s="26"/>
      <c r="I26" s="26"/>
      <c r="J26" s="19"/>
      <c r="K26" s="19"/>
      <c r="L26" s="19"/>
      <c r="M26" s="19"/>
      <c r="N26" s="19"/>
      <c r="O26" s="19"/>
      <c r="P26" s="19"/>
      <c r="Q26" s="19"/>
      <c r="R26" s="19"/>
      <c r="S26" s="19"/>
      <c r="T26" s="19"/>
      <c r="U26" s="19"/>
      <c r="V26" s="19"/>
      <c r="W26" s="19"/>
      <c r="X26" s="19"/>
      <c r="Y26" s="19"/>
      <c r="Z26" s="27" t="s">
        <v>102</v>
      </c>
      <c r="AA26" s="27" t="s">
        <v>103</v>
      </c>
      <c r="AB26" s="27" t="s">
        <v>104</v>
      </c>
      <c r="AC26" s="49" t="s">
        <v>105</v>
      </c>
      <c r="AD26" s="51" t="s">
        <v>106</v>
      </c>
      <c r="AE26" s="51" t="s">
        <v>107</v>
      </c>
      <c r="AF26" s="19"/>
      <c r="AG26" s="19" t="s">
        <v>108</v>
      </c>
      <c r="AH26" s="19"/>
      <c r="AI26" s="23">
        <f t="shared" si="45"/>
        <v>1529.8000000000002</v>
      </c>
      <c r="AJ26" s="23">
        <f t="shared" si="45"/>
        <v>1524.1</v>
      </c>
      <c r="AK26" s="23"/>
      <c r="AL26" s="23"/>
      <c r="AM26" s="23">
        <v>264.39999999999998</v>
      </c>
      <c r="AN26" s="23">
        <v>264.39999999999998</v>
      </c>
      <c r="AO26" s="23"/>
      <c r="AP26" s="23"/>
      <c r="AQ26" s="23">
        <f>SUM(1529.8-264.4)</f>
        <v>1265.4000000000001</v>
      </c>
      <c r="AR26" s="23">
        <f>SUM(1524.1-264.4)</f>
        <v>1259.6999999999998</v>
      </c>
      <c r="AS26" s="23">
        <f t="shared" si="22"/>
        <v>0</v>
      </c>
      <c r="AT26" s="23"/>
      <c r="AU26" s="23"/>
      <c r="AV26" s="23"/>
      <c r="AW26" s="23">
        <v>0</v>
      </c>
      <c r="AX26" s="23">
        <f t="shared" si="23"/>
        <v>0</v>
      </c>
      <c r="AY26" s="23"/>
      <c r="AZ26" s="23"/>
      <c r="BA26" s="23"/>
      <c r="BB26" s="23">
        <v>0</v>
      </c>
      <c r="BC26" s="23">
        <f t="shared" si="24"/>
        <v>0</v>
      </c>
      <c r="BD26" s="23"/>
      <c r="BE26" s="23"/>
      <c r="BF26" s="23"/>
      <c r="BG26" s="23">
        <v>0</v>
      </c>
      <c r="BH26" s="23">
        <f t="shared" si="46"/>
        <v>1502.8000000000002</v>
      </c>
      <c r="BI26" s="23">
        <f t="shared" si="46"/>
        <v>1497.1</v>
      </c>
      <c r="BJ26" s="23"/>
      <c r="BK26" s="23"/>
      <c r="BL26" s="23">
        <v>264.39999999999998</v>
      </c>
      <c r="BM26" s="23">
        <v>264.39999999999998</v>
      </c>
      <c r="BN26" s="23"/>
      <c r="BO26" s="23"/>
      <c r="BP26" s="23">
        <f>SUM(1502.8-264.4)</f>
        <v>1238.4000000000001</v>
      </c>
      <c r="BQ26" s="23">
        <f>SUM(1497.1-264.4)</f>
        <v>1232.6999999999998</v>
      </c>
      <c r="BR26" s="23">
        <f t="shared" si="25"/>
        <v>0</v>
      </c>
      <c r="BS26" s="23"/>
      <c r="BT26" s="23"/>
      <c r="BU26" s="23"/>
      <c r="BV26" s="23">
        <v>0</v>
      </c>
      <c r="BW26" s="23">
        <f t="shared" si="26"/>
        <v>0</v>
      </c>
      <c r="BX26" s="23"/>
      <c r="BY26" s="23"/>
      <c r="BZ26" s="23"/>
      <c r="CA26" s="23">
        <v>0</v>
      </c>
      <c r="CB26" s="23">
        <f t="shared" si="27"/>
        <v>0</v>
      </c>
      <c r="CC26" s="23"/>
      <c r="CD26" s="23"/>
      <c r="CE26" s="23"/>
      <c r="CF26" s="23">
        <v>0</v>
      </c>
      <c r="CG26" s="15">
        <f t="shared" si="28"/>
        <v>1524.1</v>
      </c>
      <c r="CH26" s="15">
        <f t="shared" si="12"/>
        <v>0</v>
      </c>
      <c r="CI26" s="15">
        <f t="shared" si="13"/>
        <v>264.39999999999998</v>
      </c>
      <c r="CJ26" s="15">
        <f t="shared" si="14"/>
        <v>0</v>
      </c>
      <c r="CK26" s="15">
        <f t="shared" si="15"/>
        <v>1259.6999999999998</v>
      </c>
      <c r="CL26" s="15">
        <f t="shared" si="16"/>
        <v>0</v>
      </c>
      <c r="CM26" s="15">
        <f t="shared" si="29"/>
        <v>0</v>
      </c>
      <c r="CN26" s="15">
        <f t="shared" si="30"/>
        <v>0</v>
      </c>
      <c r="CO26" s="15">
        <f t="shared" si="30"/>
        <v>0</v>
      </c>
      <c r="CP26" s="15">
        <f t="shared" si="30"/>
        <v>0</v>
      </c>
      <c r="CQ26" s="15">
        <f t="shared" si="31"/>
        <v>0</v>
      </c>
      <c r="CR26" s="15">
        <f t="shared" si="32"/>
        <v>0</v>
      </c>
      <c r="CS26" s="15">
        <f t="shared" si="33"/>
        <v>0</v>
      </c>
      <c r="CT26" s="15">
        <f t="shared" si="33"/>
        <v>0</v>
      </c>
      <c r="CU26" s="15">
        <f t="shared" si="33"/>
        <v>0</v>
      </c>
      <c r="CV26" s="15">
        <f t="shared" si="34"/>
        <v>1497.1</v>
      </c>
      <c r="CW26" s="15">
        <f t="shared" si="35"/>
        <v>0</v>
      </c>
      <c r="CX26" s="15">
        <f t="shared" si="36"/>
        <v>264.39999999999998</v>
      </c>
      <c r="CY26" s="15">
        <f t="shared" si="37"/>
        <v>0</v>
      </c>
      <c r="CZ26" s="15">
        <f t="shared" si="38"/>
        <v>1232.6999999999998</v>
      </c>
      <c r="DA26" s="15">
        <f t="shared" si="39"/>
        <v>0</v>
      </c>
      <c r="DB26" s="15">
        <f t="shared" si="40"/>
        <v>0</v>
      </c>
      <c r="DC26" s="15">
        <f t="shared" si="41"/>
        <v>0</v>
      </c>
      <c r="DD26" s="15">
        <f t="shared" si="41"/>
        <v>0</v>
      </c>
      <c r="DE26" s="15">
        <f t="shared" si="41"/>
        <v>0</v>
      </c>
      <c r="DF26" s="15">
        <f t="shared" si="42"/>
        <v>0</v>
      </c>
      <c r="DG26" s="15">
        <f t="shared" si="43"/>
        <v>0</v>
      </c>
      <c r="DH26" s="15">
        <f t="shared" si="44"/>
        <v>0</v>
      </c>
      <c r="DI26" s="15">
        <f t="shared" si="44"/>
        <v>0</v>
      </c>
      <c r="DJ26" s="15">
        <f t="shared" si="44"/>
        <v>0</v>
      </c>
      <c r="DK26" s="53" t="s">
        <v>109</v>
      </c>
    </row>
    <row r="27" spans="1:115" s="34" customFormat="1" ht="93.75" customHeight="1">
      <c r="A27" s="46"/>
      <c r="B27" s="48"/>
      <c r="C27" s="28"/>
      <c r="D27" s="29"/>
      <c r="E27" s="29"/>
      <c r="F27" s="29" t="s">
        <v>110</v>
      </c>
      <c r="G27" s="30" t="s">
        <v>103</v>
      </c>
      <c r="H27" s="30" t="s">
        <v>111</v>
      </c>
      <c r="I27" s="30" t="s">
        <v>112</v>
      </c>
      <c r="J27" s="29"/>
      <c r="K27" s="29"/>
      <c r="L27" s="29"/>
      <c r="M27" s="29"/>
      <c r="N27" s="29"/>
      <c r="O27" s="29"/>
      <c r="P27" s="29"/>
      <c r="Q27" s="29"/>
      <c r="R27" s="29"/>
      <c r="S27" s="29"/>
      <c r="T27" s="29"/>
      <c r="U27" s="29"/>
      <c r="V27" s="29"/>
      <c r="W27" s="29"/>
      <c r="X27" s="29"/>
      <c r="Y27" s="29"/>
      <c r="Z27" s="31"/>
      <c r="AA27" s="31"/>
      <c r="AB27" s="31"/>
      <c r="AC27" s="50"/>
      <c r="AD27" s="52"/>
      <c r="AE27" s="52"/>
      <c r="AF27" s="29"/>
      <c r="AG27" s="29" t="s">
        <v>108</v>
      </c>
      <c r="AH27" s="29"/>
      <c r="AI27" s="32">
        <f t="shared" si="45"/>
        <v>515.79999999999995</v>
      </c>
      <c r="AJ27" s="32">
        <f t="shared" si="45"/>
        <v>515.79999999999995</v>
      </c>
      <c r="AK27" s="32"/>
      <c r="AL27" s="32"/>
      <c r="AM27" s="32">
        <v>264.39999999999998</v>
      </c>
      <c r="AN27" s="32">
        <v>264.39999999999998</v>
      </c>
      <c r="AO27" s="32"/>
      <c r="AP27" s="32"/>
      <c r="AQ27" s="32">
        <v>251.4</v>
      </c>
      <c r="AR27" s="32">
        <v>251.4</v>
      </c>
      <c r="AS27" s="32">
        <v>0</v>
      </c>
      <c r="AT27" s="32"/>
      <c r="AU27" s="32"/>
      <c r="AV27" s="32"/>
      <c r="AW27" s="32">
        <v>0</v>
      </c>
      <c r="AX27" s="32">
        <f t="shared" si="23"/>
        <v>0</v>
      </c>
      <c r="AY27" s="32"/>
      <c r="AZ27" s="32"/>
      <c r="BA27" s="32"/>
      <c r="BB27" s="32">
        <v>0</v>
      </c>
      <c r="BC27" s="32">
        <v>0</v>
      </c>
      <c r="BD27" s="32"/>
      <c r="BE27" s="32"/>
      <c r="BF27" s="32"/>
      <c r="BG27" s="32"/>
      <c r="BH27" s="32">
        <f t="shared" si="46"/>
        <v>515.79999999999995</v>
      </c>
      <c r="BI27" s="32">
        <f t="shared" si="46"/>
        <v>515.79999999999995</v>
      </c>
      <c r="BJ27" s="32"/>
      <c r="BK27" s="32"/>
      <c r="BL27" s="32">
        <v>264.39999999999998</v>
      </c>
      <c r="BM27" s="32">
        <v>264.39999999999998</v>
      </c>
      <c r="BN27" s="32"/>
      <c r="BO27" s="32"/>
      <c r="BP27" s="32">
        <v>251.4</v>
      </c>
      <c r="BQ27" s="32">
        <v>251.4</v>
      </c>
      <c r="BR27" s="32">
        <v>0</v>
      </c>
      <c r="BS27" s="32"/>
      <c r="BT27" s="32"/>
      <c r="BU27" s="32"/>
      <c r="BV27" s="32">
        <v>0</v>
      </c>
      <c r="BW27" s="32">
        <v>0</v>
      </c>
      <c r="BX27" s="32"/>
      <c r="BY27" s="32"/>
      <c r="BZ27" s="32"/>
      <c r="CA27" s="32">
        <v>0</v>
      </c>
      <c r="CB27" s="32">
        <v>0</v>
      </c>
      <c r="CC27" s="32"/>
      <c r="CD27" s="32"/>
      <c r="CE27" s="32"/>
      <c r="CF27" s="32">
        <v>0</v>
      </c>
      <c r="CG27" s="33">
        <f t="shared" si="28"/>
        <v>515.79999999999995</v>
      </c>
      <c r="CH27" s="33">
        <f t="shared" ref="CH27" si="47">SUM(AL27)</f>
        <v>0</v>
      </c>
      <c r="CI27" s="33">
        <f t="shared" ref="CI27" si="48">SUM(AN27)</f>
        <v>264.39999999999998</v>
      </c>
      <c r="CJ27" s="33">
        <f t="shared" ref="CJ27" si="49">SUM(AP27)</f>
        <v>0</v>
      </c>
      <c r="CK27" s="32">
        <f t="shared" ref="CK27" si="50">SUM(AR27)</f>
        <v>251.4</v>
      </c>
      <c r="CL27" s="33">
        <f t="shared" si="16"/>
        <v>0</v>
      </c>
      <c r="CM27" s="33">
        <f t="shared" si="29"/>
        <v>0</v>
      </c>
      <c r="CN27" s="33">
        <f t="shared" si="30"/>
        <v>0</v>
      </c>
      <c r="CO27" s="33">
        <f t="shared" si="30"/>
        <v>0</v>
      </c>
      <c r="CP27" s="33">
        <f t="shared" si="30"/>
        <v>0</v>
      </c>
      <c r="CQ27" s="33">
        <f t="shared" si="31"/>
        <v>0</v>
      </c>
      <c r="CR27" s="33">
        <f t="shared" si="32"/>
        <v>0</v>
      </c>
      <c r="CS27" s="33">
        <f t="shared" si="33"/>
        <v>0</v>
      </c>
      <c r="CT27" s="33">
        <f t="shared" si="33"/>
        <v>0</v>
      </c>
      <c r="CU27" s="33">
        <f t="shared" si="33"/>
        <v>0</v>
      </c>
      <c r="CV27" s="33">
        <f t="shared" si="34"/>
        <v>515.79999999999995</v>
      </c>
      <c r="CW27" s="33">
        <f t="shared" si="35"/>
        <v>0</v>
      </c>
      <c r="CX27" s="33">
        <f t="shared" si="36"/>
        <v>264.39999999999998</v>
      </c>
      <c r="CY27" s="33">
        <f t="shared" si="37"/>
        <v>0</v>
      </c>
      <c r="CZ27" s="33">
        <f t="shared" si="38"/>
        <v>251.4</v>
      </c>
      <c r="DA27" s="33">
        <f t="shared" si="39"/>
        <v>0</v>
      </c>
      <c r="DB27" s="33">
        <f t="shared" si="40"/>
        <v>0</v>
      </c>
      <c r="DC27" s="33">
        <f t="shared" si="41"/>
        <v>0</v>
      </c>
      <c r="DD27" s="33">
        <f t="shared" si="41"/>
        <v>0</v>
      </c>
      <c r="DE27" s="33">
        <f t="shared" si="41"/>
        <v>0</v>
      </c>
      <c r="DF27" s="33">
        <f t="shared" si="42"/>
        <v>0</v>
      </c>
      <c r="DG27" s="33">
        <f t="shared" si="43"/>
        <v>0</v>
      </c>
      <c r="DH27" s="33">
        <f t="shared" si="44"/>
        <v>0</v>
      </c>
      <c r="DI27" s="33">
        <f t="shared" si="44"/>
        <v>0</v>
      </c>
      <c r="DJ27" s="33">
        <f t="shared" si="44"/>
        <v>0</v>
      </c>
      <c r="DK27" s="54"/>
    </row>
    <row r="28" spans="1:115" ht="78.75">
      <c r="A28" s="18" t="s">
        <v>113</v>
      </c>
      <c r="B28" s="19" t="s">
        <v>114</v>
      </c>
      <c r="C28" s="19" t="s">
        <v>115</v>
      </c>
      <c r="D28" s="19" t="s">
        <v>116</v>
      </c>
      <c r="E28" s="19" t="s">
        <v>117</v>
      </c>
      <c r="F28" s="19"/>
      <c r="G28" s="19"/>
      <c r="H28" s="19"/>
      <c r="I28" s="19"/>
      <c r="J28" s="19"/>
      <c r="K28" s="19"/>
      <c r="L28" s="19"/>
      <c r="M28" s="19"/>
      <c r="N28" s="19"/>
      <c r="O28" s="19"/>
      <c r="P28" s="19"/>
      <c r="Q28" s="19"/>
      <c r="R28" s="19"/>
      <c r="S28" s="19"/>
      <c r="T28" s="19"/>
      <c r="U28" s="19"/>
      <c r="V28" s="19"/>
      <c r="W28" s="19" t="s">
        <v>118</v>
      </c>
      <c r="X28" s="19" t="s">
        <v>64</v>
      </c>
      <c r="Y28" s="19" t="s">
        <v>119</v>
      </c>
      <c r="Z28" s="19"/>
      <c r="AA28" s="19"/>
      <c r="AB28" s="19"/>
      <c r="AC28" s="22" t="s">
        <v>120</v>
      </c>
      <c r="AD28" s="19" t="s">
        <v>121</v>
      </c>
      <c r="AE28" s="19" t="s">
        <v>122</v>
      </c>
      <c r="AF28" s="19" t="s">
        <v>123</v>
      </c>
      <c r="AG28" s="19" t="s">
        <v>124</v>
      </c>
      <c r="AH28" s="19" t="s">
        <v>125</v>
      </c>
      <c r="AI28" s="23">
        <f t="shared" si="45"/>
        <v>278.7</v>
      </c>
      <c r="AJ28" s="23">
        <f t="shared" si="45"/>
        <v>249.6</v>
      </c>
      <c r="AK28" s="23">
        <v>0</v>
      </c>
      <c r="AL28" s="23">
        <v>0</v>
      </c>
      <c r="AM28" s="23">
        <v>0</v>
      </c>
      <c r="AN28" s="23">
        <v>0</v>
      </c>
      <c r="AO28" s="23">
        <v>0</v>
      </c>
      <c r="AP28" s="23">
        <v>0</v>
      </c>
      <c r="AQ28" s="23">
        <v>278.7</v>
      </c>
      <c r="AR28" s="23">
        <v>249.6</v>
      </c>
      <c r="AS28" s="23">
        <f t="shared" si="22"/>
        <v>156</v>
      </c>
      <c r="AT28" s="23">
        <v>0</v>
      </c>
      <c r="AU28" s="23">
        <v>0</v>
      </c>
      <c r="AV28" s="23">
        <v>0</v>
      </c>
      <c r="AW28" s="23">
        <v>156</v>
      </c>
      <c r="AX28" s="23">
        <f t="shared" si="23"/>
        <v>181.3</v>
      </c>
      <c r="AY28" s="23">
        <v>0</v>
      </c>
      <c r="AZ28" s="23">
        <v>0</v>
      </c>
      <c r="BA28" s="23">
        <v>0</v>
      </c>
      <c r="BB28" s="23">
        <v>181.3</v>
      </c>
      <c r="BC28" s="23">
        <f t="shared" si="24"/>
        <v>184.29999999999998</v>
      </c>
      <c r="BD28" s="23">
        <v>0</v>
      </c>
      <c r="BE28" s="23">
        <v>0</v>
      </c>
      <c r="BF28" s="23">
        <v>0</v>
      </c>
      <c r="BG28" s="23">
        <f>184.2+0.1</f>
        <v>184.29999999999998</v>
      </c>
      <c r="BH28" s="23">
        <f t="shared" si="46"/>
        <v>278.7</v>
      </c>
      <c r="BI28" s="23">
        <f t="shared" si="46"/>
        <v>249.6</v>
      </c>
      <c r="BJ28" s="23">
        <v>0</v>
      </c>
      <c r="BK28" s="23">
        <v>0</v>
      </c>
      <c r="BL28" s="23">
        <v>0</v>
      </c>
      <c r="BM28" s="23">
        <v>0</v>
      </c>
      <c r="BN28" s="23">
        <v>0</v>
      </c>
      <c r="BO28" s="23">
        <v>0</v>
      </c>
      <c r="BP28" s="23">
        <v>278.7</v>
      </c>
      <c r="BQ28" s="23">
        <v>249.6</v>
      </c>
      <c r="BR28" s="23">
        <f t="shared" si="25"/>
        <v>156</v>
      </c>
      <c r="BS28" s="23">
        <v>0</v>
      </c>
      <c r="BT28" s="23">
        <v>0</v>
      </c>
      <c r="BU28" s="23">
        <v>0</v>
      </c>
      <c r="BV28" s="23">
        <v>156</v>
      </c>
      <c r="BW28" s="23">
        <f t="shared" si="26"/>
        <v>181.3</v>
      </c>
      <c r="BX28" s="23">
        <v>0</v>
      </c>
      <c r="BY28" s="23">
        <v>0</v>
      </c>
      <c r="BZ28" s="23">
        <v>0</v>
      </c>
      <c r="CA28" s="23">
        <v>181.3</v>
      </c>
      <c r="CB28" s="23">
        <f t="shared" si="27"/>
        <v>184.3</v>
      </c>
      <c r="CC28" s="23">
        <v>0</v>
      </c>
      <c r="CD28" s="23">
        <v>0</v>
      </c>
      <c r="CE28" s="23">
        <v>0</v>
      </c>
      <c r="CF28" s="23">
        <v>184.3</v>
      </c>
      <c r="CG28" s="15">
        <f t="shared" si="28"/>
        <v>249.6</v>
      </c>
      <c r="CH28" s="15">
        <f t="shared" si="12"/>
        <v>0</v>
      </c>
      <c r="CI28" s="15">
        <f t="shared" si="13"/>
        <v>0</v>
      </c>
      <c r="CJ28" s="15">
        <f t="shared" si="14"/>
        <v>0</v>
      </c>
      <c r="CK28" s="15">
        <f t="shared" si="15"/>
        <v>249.6</v>
      </c>
      <c r="CL28" s="15">
        <f t="shared" si="16"/>
        <v>156</v>
      </c>
      <c r="CM28" s="15">
        <f t="shared" si="29"/>
        <v>0</v>
      </c>
      <c r="CN28" s="15">
        <f t="shared" si="30"/>
        <v>0</v>
      </c>
      <c r="CO28" s="15">
        <f t="shared" si="30"/>
        <v>0</v>
      </c>
      <c r="CP28" s="15">
        <f t="shared" si="30"/>
        <v>156</v>
      </c>
      <c r="CQ28" s="15">
        <f t="shared" si="31"/>
        <v>181.3</v>
      </c>
      <c r="CR28" s="15">
        <f t="shared" si="32"/>
        <v>0</v>
      </c>
      <c r="CS28" s="15">
        <f t="shared" si="33"/>
        <v>0</v>
      </c>
      <c r="CT28" s="15">
        <f t="shared" si="33"/>
        <v>0</v>
      </c>
      <c r="CU28" s="15">
        <f t="shared" si="33"/>
        <v>181.3</v>
      </c>
      <c r="CV28" s="15">
        <f t="shared" si="34"/>
        <v>249.6</v>
      </c>
      <c r="CW28" s="15">
        <f t="shared" si="35"/>
        <v>0</v>
      </c>
      <c r="CX28" s="15">
        <f t="shared" si="36"/>
        <v>0</v>
      </c>
      <c r="CY28" s="15">
        <f t="shared" si="37"/>
        <v>0</v>
      </c>
      <c r="CZ28" s="15">
        <f t="shared" si="38"/>
        <v>249.6</v>
      </c>
      <c r="DA28" s="15">
        <f t="shared" si="39"/>
        <v>156</v>
      </c>
      <c r="DB28" s="15">
        <f t="shared" si="40"/>
        <v>0</v>
      </c>
      <c r="DC28" s="15">
        <f t="shared" si="41"/>
        <v>0</v>
      </c>
      <c r="DD28" s="15">
        <f t="shared" si="41"/>
        <v>0</v>
      </c>
      <c r="DE28" s="15">
        <f t="shared" si="41"/>
        <v>156</v>
      </c>
      <c r="DF28" s="15">
        <f t="shared" si="42"/>
        <v>181.3</v>
      </c>
      <c r="DG28" s="15">
        <f t="shared" si="43"/>
        <v>0</v>
      </c>
      <c r="DH28" s="15">
        <f t="shared" si="44"/>
        <v>0</v>
      </c>
      <c r="DI28" s="15">
        <f t="shared" si="44"/>
        <v>0</v>
      </c>
      <c r="DJ28" s="15">
        <f t="shared" si="44"/>
        <v>181.3</v>
      </c>
      <c r="DK28" s="21" t="s">
        <v>126</v>
      </c>
    </row>
    <row r="29" spans="1:115" ht="78.75">
      <c r="A29" s="35" t="s">
        <v>127</v>
      </c>
      <c r="B29" s="19" t="s">
        <v>128</v>
      </c>
      <c r="C29" s="19" t="s">
        <v>88</v>
      </c>
      <c r="D29" s="19" t="s">
        <v>129</v>
      </c>
      <c r="E29" s="19" t="s">
        <v>90</v>
      </c>
      <c r="F29" s="19"/>
      <c r="G29" s="19"/>
      <c r="H29" s="19"/>
      <c r="I29" s="19"/>
      <c r="J29" s="19"/>
      <c r="K29" s="19"/>
      <c r="L29" s="19"/>
      <c r="M29" s="19"/>
      <c r="N29" s="19"/>
      <c r="O29" s="19"/>
      <c r="P29" s="19"/>
      <c r="Q29" s="19"/>
      <c r="R29" s="19"/>
      <c r="S29" s="19"/>
      <c r="T29" s="19"/>
      <c r="U29" s="19"/>
      <c r="V29" s="19"/>
      <c r="W29" s="19"/>
      <c r="X29" s="19"/>
      <c r="Y29" s="19"/>
      <c r="Z29" s="19" t="s">
        <v>130</v>
      </c>
      <c r="AA29" s="19" t="s">
        <v>64</v>
      </c>
      <c r="AB29" s="19" t="s">
        <v>131</v>
      </c>
      <c r="AC29" s="19" t="s">
        <v>132</v>
      </c>
      <c r="AD29" s="19" t="s">
        <v>64</v>
      </c>
      <c r="AE29" s="19" t="s">
        <v>133</v>
      </c>
      <c r="AF29" s="19" t="s">
        <v>134</v>
      </c>
      <c r="AG29" s="19" t="s">
        <v>84</v>
      </c>
      <c r="AH29" s="19" t="s">
        <v>85</v>
      </c>
      <c r="AI29" s="23">
        <f t="shared" si="45"/>
        <v>3090.6</v>
      </c>
      <c r="AJ29" s="23">
        <f t="shared" si="45"/>
        <v>2810.5</v>
      </c>
      <c r="AK29" s="23">
        <v>0</v>
      </c>
      <c r="AL29" s="23">
        <v>0</v>
      </c>
      <c r="AM29" s="23">
        <f>SUM(91.6+77.5+463.9)</f>
        <v>633</v>
      </c>
      <c r="AN29" s="23">
        <f>SUM(91.6+77.5+463.9)</f>
        <v>633</v>
      </c>
      <c r="AO29" s="23">
        <v>0</v>
      </c>
      <c r="AP29" s="23">
        <v>0</v>
      </c>
      <c r="AQ29" s="23">
        <v>2457.6</v>
      </c>
      <c r="AR29" s="23">
        <v>2177.5</v>
      </c>
      <c r="AS29" s="23">
        <f t="shared" si="22"/>
        <v>1197.5</v>
      </c>
      <c r="AT29" s="23">
        <v>0</v>
      </c>
      <c r="AU29" s="23">
        <v>47.8</v>
      </c>
      <c r="AV29" s="23">
        <v>0</v>
      </c>
      <c r="AW29" s="23">
        <f>SUM(1197.5-47.8)</f>
        <v>1149.7</v>
      </c>
      <c r="AX29" s="23">
        <f t="shared" si="23"/>
        <v>1643.5</v>
      </c>
      <c r="AY29" s="23">
        <v>0</v>
      </c>
      <c r="AZ29" s="23">
        <v>0</v>
      </c>
      <c r="BA29" s="23">
        <v>0</v>
      </c>
      <c r="BB29" s="23">
        <v>1643.5</v>
      </c>
      <c r="BC29" s="23">
        <f t="shared" si="24"/>
        <v>1562.1</v>
      </c>
      <c r="BD29" s="23">
        <v>0</v>
      </c>
      <c r="BE29" s="23">
        <v>0</v>
      </c>
      <c r="BF29" s="23">
        <v>0</v>
      </c>
      <c r="BG29" s="23">
        <v>1562.1</v>
      </c>
      <c r="BH29" s="23">
        <f t="shared" si="46"/>
        <v>3090.6</v>
      </c>
      <c r="BI29" s="23">
        <f t="shared" si="46"/>
        <v>2810.5</v>
      </c>
      <c r="BJ29" s="23">
        <v>0</v>
      </c>
      <c r="BK29" s="23">
        <v>0</v>
      </c>
      <c r="BL29" s="23">
        <f>SUM(91.6+77.5+463.9)</f>
        <v>633</v>
      </c>
      <c r="BM29" s="23">
        <f>SUM(91.6+77.5+463.9)</f>
        <v>633</v>
      </c>
      <c r="BN29" s="23">
        <v>0</v>
      </c>
      <c r="BO29" s="23">
        <v>0</v>
      </c>
      <c r="BP29" s="23">
        <v>2457.6</v>
      </c>
      <c r="BQ29" s="23">
        <v>2177.5</v>
      </c>
      <c r="BR29" s="23">
        <f t="shared" si="25"/>
        <v>1197.5</v>
      </c>
      <c r="BS29" s="23">
        <v>0</v>
      </c>
      <c r="BT29" s="23">
        <v>47.8</v>
      </c>
      <c r="BU29" s="23">
        <v>0</v>
      </c>
      <c r="BV29" s="23">
        <v>1149.7</v>
      </c>
      <c r="BW29" s="23">
        <f t="shared" si="26"/>
        <v>1618.4</v>
      </c>
      <c r="BX29" s="23">
        <v>0</v>
      </c>
      <c r="BY29" s="23">
        <v>0</v>
      </c>
      <c r="BZ29" s="23">
        <v>0</v>
      </c>
      <c r="CA29" s="23">
        <f>1618.5-0.1</f>
        <v>1618.4</v>
      </c>
      <c r="CB29" s="23">
        <f t="shared" si="27"/>
        <v>1562.1</v>
      </c>
      <c r="CC29" s="23">
        <v>0</v>
      </c>
      <c r="CD29" s="23">
        <v>0</v>
      </c>
      <c r="CE29" s="23">
        <v>0</v>
      </c>
      <c r="CF29" s="23">
        <v>1562.1</v>
      </c>
      <c r="CG29" s="15">
        <f t="shared" si="28"/>
        <v>2810.5</v>
      </c>
      <c r="CH29" s="15">
        <f t="shared" si="12"/>
        <v>0</v>
      </c>
      <c r="CI29" s="15">
        <f t="shared" si="13"/>
        <v>633</v>
      </c>
      <c r="CJ29" s="15">
        <f t="shared" si="14"/>
        <v>0</v>
      </c>
      <c r="CK29" s="15">
        <f t="shared" si="15"/>
        <v>2177.5</v>
      </c>
      <c r="CL29" s="15">
        <f t="shared" si="16"/>
        <v>1197.5</v>
      </c>
      <c r="CM29" s="15">
        <f t="shared" si="29"/>
        <v>0</v>
      </c>
      <c r="CN29" s="15">
        <f t="shared" si="30"/>
        <v>47.8</v>
      </c>
      <c r="CO29" s="15">
        <f t="shared" si="30"/>
        <v>0</v>
      </c>
      <c r="CP29" s="15">
        <f t="shared" si="30"/>
        <v>1149.7</v>
      </c>
      <c r="CQ29" s="15">
        <f t="shared" si="31"/>
        <v>1643.5</v>
      </c>
      <c r="CR29" s="15">
        <f t="shared" si="32"/>
        <v>0</v>
      </c>
      <c r="CS29" s="15">
        <f t="shared" si="33"/>
        <v>0</v>
      </c>
      <c r="CT29" s="15">
        <f t="shared" si="33"/>
        <v>0</v>
      </c>
      <c r="CU29" s="15">
        <f t="shared" si="33"/>
        <v>1643.5</v>
      </c>
      <c r="CV29" s="15">
        <f t="shared" si="34"/>
        <v>2810.5</v>
      </c>
      <c r="CW29" s="15">
        <f t="shared" si="35"/>
        <v>0</v>
      </c>
      <c r="CX29" s="15">
        <f t="shared" si="36"/>
        <v>633</v>
      </c>
      <c r="CY29" s="15">
        <f t="shared" si="37"/>
        <v>0</v>
      </c>
      <c r="CZ29" s="15">
        <f t="shared" si="38"/>
        <v>2177.5</v>
      </c>
      <c r="DA29" s="15">
        <f t="shared" si="39"/>
        <v>1197.5</v>
      </c>
      <c r="DB29" s="15">
        <f t="shared" si="40"/>
        <v>0</v>
      </c>
      <c r="DC29" s="15">
        <f t="shared" si="41"/>
        <v>47.8</v>
      </c>
      <c r="DD29" s="15">
        <f t="shared" si="41"/>
        <v>0</v>
      </c>
      <c r="DE29" s="15">
        <f t="shared" si="41"/>
        <v>1149.7</v>
      </c>
      <c r="DF29" s="15">
        <f t="shared" si="42"/>
        <v>1618.4</v>
      </c>
      <c r="DG29" s="15">
        <f t="shared" si="43"/>
        <v>0</v>
      </c>
      <c r="DH29" s="15">
        <f t="shared" si="44"/>
        <v>0</v>
      </c>
      <c r="DI29" s="15">
        <f t="shared" si="44"/>
        <v>0</v>
      </c>
      <c r="DJ29" s="15">
        <f t="shared" si="44"/>
        <v>1618.4</v>
      </c>
      <c r="DK29" s="21" t="s">
        <v>135</v>
      </c>
    </row>
    <row r="30" spans="1:115" s="17" customFormat="1" ht="94.5">
      <c r="A30" s="36" t="s">
        <v>136</v>
      </c>
      <c r="B30" s="14" t="s">
        <v>137</v>
      </c>
      <c r="C30" s="14" t="s">
        <v>52</v>
      </c>
      <c r="D30" s="14" t="s">
        <v>52</v>
      </c>
      <c r="E30" s="14" t="s">
        <v>52</v>
      </c>
      <c r="F30" s="14" t="s">
        <v>52</v>
      </c>
      <c r="G30" s="14" t="s">
        <v>52</v>
      </c>
      <c r="H30" s="14" t="s">
        <v>52</v>
      </c>
      <c r="I30" s="14" t="s">
        <v>52</v>
      </c>
      <c r="J30" s="14" t="s">
        <v>52</v>
      </c>
      <c r="K30" s="14" t="s">
        <v>52</v>
      </c>
      <c r="L30" s="14" t="s">
        <v>52</v>
      </c>
      <c r="M30" s="14" t="s">
        <v>52</v>
      </c>
      <c r="N30" s="14" t="s">
        <v>52</v>
      </c>
      <c r="O30" s="14" t="s">
        <v>52</v>
      </c>
      <c r="P30" s="14" t="s">
        <v>52</v>
      </c>
      <c r="Q30" s="14" t="s">
        <v>52</v>
      </c>
      <c r="R30" s="14" t="s">
        <v>52</v>
      </c>
      <c r="S30" s="14" t="s">
        <v>52</v>
      </c>
      <c r="T30" s="14" t="s">
        <v>52</v>
      </c>
      <c r="U30" s="14" t="s">
        <v>52</v>
      </c>
      <c r="V30" s="14" t="s">
        <v>52</v>
      </c>
      <c r="W30" s="14" t="s">
        <v>52</v>
      </c>
      <c r="X30" s="14" t="s">
        <v>52</v>
      </c>
      <c r="Y30" s="14" t="s">
        <v>52</v>
      </c>
      <c r="Z30" s="14" t="s">
        <v>52</v>
      </c>
      <c r="AA30" s="14" t="s">
        <v>52</v>
      </c>
      <c r="AB30" s="14" t="s">
        <v>52</v>
      </c>
      <c r="AC30" s="14" t="s">
        <v>52</v>
      </c>
      <c r="AD30" s="14" t="s">
        <v>52</v>
      </c>
      <c r="AE30" s="14" t="s">
        <v>52</v>
      </c>
      <c r="AF30" s="14" t="s">
        <v>52</v>
      </c>
      <c r="AG30" s="14" t="s">
        <v>52</v>
      </c>
      <c r="AH30" s="14" t="s">
        <v>52</v>
      </c>
      <c r="AI30" s="15">
        <f>SUM(AK30+AM30+AO30+AQ30)</f>
        <v>20165.7</v>
      </c>
      <c r="AJ30" s="15">
        <f>SUM(AL30+AN30+AP30+AR30)</f>
        <v>19333.5</v>
      </c>
      <c r="AK30" s="15">
        <f t="shared" ref="AK30:AR30" si="51">SUM(AK32+AK33+AK34+AK35+AK36+AK37+AK38+AK39)</f>
        <v>0</v>
      </c>
      <c r="AL30" s="15">
        <f t="shared" si="51"/>
        <v>0</v>
      </c>
      <c r="AM30" s="15">
        <f t="shared" si="51"/>
        <v>7243.2</v>
      </c>
      <c r="AN30" s="15">
        <f t="shared" si="51"/>
        <v>6792</v>
      </c>
      <c r="AO30" s="15">
        <f t="shared" si="51"/>
        <v>0</v>
      </c>
      <c r="AP30" s="15">
        <f t="shared" si="51"/>
        <v>0</v>
      </c>
      <c r="AQ30" s="15">
        <f t="shared" si="51"/>
        <v>12922.5</v>
      </c>
      <c r="AR30" s="15">
        <f t="shared" si="51"/>
        <v>12541.5</v>
      </c>
      <c r="AS30" s="15">
        <f t="shared" si="22"/>
        <v>7821.1</v>
      </c>
      <c r="AT30" s="15">
        <f t="shared" ref="AT30:AW30" si="52">SUM(AT32+AT33+AT34+AT35+AT36+AT37+AT38+AT39)</f>
        <v>0</v>
      </c>
      <c r="AU30" s="15">
        <f t="shared" si="52"/>
        <v>2550.4999999999995</v>
      </c>
      <c r="AV30" s="15">
        <f t="shared" si="52"/>
        <v>0</v>
      </c>
      <c r="AW30" s="15">
        <f t="shared" si="52"/>
        <v>5270.6</v>
      </c>
      <c r="AX30" s="15">
        <f t="shared" si="23"/>
        <v>3912.3999999999996</v>
      </c>
      <c r="AY30" s="15">
        <f t="shared" ref="AY30:BB30" si="53">SUM(AY32+AY33+AY34+AY35+AY36+AY37+AY38+AY39)</f>
        <v>0</v>
      </c>
      <c r="AZ30" s="15">
        <f t="shared" si="53"/>
        <v>0</v>
      </c>
      <c r="BA30" s="15">
        <f t="shared" si="53"/>
        <v>0</v>
      </c>
      <c r="BB30" s="15">
        <f t="shared" si="53"/>
        <v>3912.3999999999996</v>
      </c>
      <c r="BC30" s="15">
        <f>SUM(BD30:BG30)</f>
        <v>5196.1000000000004</v>
      </c>
      <c r="BD30" s="15">
        <f t="shared" ref="BD30:BG30" si="54">SUM(BD32+BD33+BD34+BD35+BD36+BD37+BD38+BD39)</f>
        <v>0</v>
      </c>
      <c r="BE30" s="15">
        <f t="shared" si="54"/>
        <v>1180</v>
      </c>
      <c r="BF30" s="15">
        <f t="shared" si="54"/>
        <v>0</v>
      </c>
      <c r="BG30" s="15">
        <f t="shared" si="54"/>
        <v>4016.1</v>
      </c>
      <c r="BH30" s="15">
        <f>SUM(BJ30+BL30+BN30+BP30)</f>
        <v>14911.4</v>
      </c>
      <c r="BI30" s="15">
        <f>SUM(BK30+BM30+BO30+BQ30)</f>
        <v>14094.8</v>
      </c>
      <c r="BJ30" s="15">
        <f t="shared" ref="BJ30:BQ30" si="55">SUM(BJ32+BJ33+BJ34+BJ35+BJ36+BJ37+BJ38+BJ39)</f>
        <v>0</v>
      </c>
      <c r="BK30" s="15">
        <f t="shared" si="55"/>
        <v>0</v>
      </c>
      <c r="BL30" s="15">
        <f t="shared" si="55"/>
        <v>3397.4</v>
      </c>
      <c r="BM30" s="15">
        <f t="shared" si="55"/>
        <v>2946.2</v>
      </c>
      <c r="BN30" s="15">
        <f t="shared" si="55"/>
        <v>0</v>
      </c>
      <c r="BO30" s="15">
        <f t="shared" si="55"/>
        <v>0</v>
      </c>
      <c r="BP30" s="15">
        <f t="shared" si="55"/>
        <v>11514</v>
      </c>
      <c r="BQ30" s="15">
        <f t="shared" si="55"/>
        <v>11148.599999999999</v>
      </c>
      <c r="BR30" s="15">
        <f t="shared" si="25"/>
        <v>7812</v>
      </c>
      <c r="BS30" s="15">
        <f t="shared" ref="BS30:CF30" si="56">SUM(BS32+BS33+BS34+BS35+BS36+BS37+BS38+BS39)</f>
        <v>0</v>
      </c>
      <c r="BT30" s="15">
        <f t="shared" si="56"/>
        <v>2550.4999999999995</v>
      </c>
      <c r="BU30" s="15">
        <f t="shared" si="56"/>
        <v>0</v>
      </c>
      <c r="BV30" s="15">
        <f t="shared" si="56"/>
        <v>5261.5</v>
      </c>
      <c r="BW30" s="15">
        <f t="shared" si="26"/>
        <v>3888.9999999999995</v>
      </c>
      <c r="BX30" s="15">
        <f t="shared" si="56"/>
        <v>0</v>
      </c>
      <c r="BY30" s="15">
        <f t="shared" si="56"/>
        <v>0</v>
      </c>
      <c r="BZ30" s="15">
        <f t="shared" si="56"/>
        <v>0</v>
      </c>
      <c r="CA30" s="15">
        <f t="shared" si="56"/>
        <v>3888.9999999999995</v>
      </c>
      <c r="CB30" s="15">
        <f>SUM(CC30:CF30)</f>
        <v>5196.1000000000004</v>
      </c>
      <c r="CC30" s="15">
        <f t="shared" si="56"/>
        <v>0</v>
      </c>
      <c r="CD30" s="15">
        <f t="shared" si="56"/>
        <v>1180</v>
      </c>
      <c r="CE30" s="15">
        <f t="shared" si="56"/>
        <v>0</v>
      </c>
      <c r="CF30" s="15">
        <f t="shared" si="56"/>
        <v>4016.1</v>
      </c>
      <c r="CG30" s="15">
        <f t="shared" si="28"/>
        <v>19333.5</v>
      </c>
      <c r="CH30" s="15">
        <f t="shared" si="12"/>
        <v>0</v>
      </c>
      <c r="CI30" s="15">
        <f t="shared" si="13"/>
        <v>6792</v>
      </c>
      <c r="CJ30" s="15">
        <f t="shared" si="14"/>
        <v>0</v>
      </c>
      <c r="CK30" s="15">
        <f t="shared" si="15"/>
        <v>12541.5</v>
      </c>
      <c r="CL30" s="15">
        <f t="shared" si="16"/>
        <v>7821.1</v>
      </c>
      <c r="CM30" s="15">
        <f t="shared" si="29"/>
        <v>0</v>
      </c>
      <c r="CN30" s="15">
        <f t="shared" si="30"/>
        <v>2550.4999999999995</v>
      </c>
      <c r="CO30" s="15">
        <f t="shared" si="30"/>
        <v>0</v>
      </c>
      <c r="CP30" s="15">
        <f t="shared" si="30"/>
        <v>5270.6</v>
      </c>
      <c r="CQ30" s="15">
        <f t="shared" si="31"/>
        <v>3912.3999999999996</v>
      </c>
      <c r="CR30" s="15">
        <f t="shared" si="32"/>
        <v>0</v>
      </c>
      <c r="CS30" s="15">
        <f t="shared" si="33"/>
        <v>0</v>
      </c>
      <c r="CT30" s="15">
        <f t="shared" si="33"/>
        <v>0</v>
      </c>
      <c r="CU30" s="15">
        <f t="shared" si="33"/>
        <v>3912.3999999999996</v>
      </c>
      <c r="CV30" s="15">
        <f t="shared" si="34"/>
        <v>14094.8</v>
      </c>
      <c r="CW30" s="15">
        <f t="shared" si="35"/>
        <v>0</v>
      </c>
      <c r="CX30" s="15">
        <f t="shared" si="36"/>
        <v>2946.2</v>
      </c>
      <c r="CY30" s="15">
        <f t="shared" si="37"/>
        <v>0</v>
      </c>
      <c r="CZ30" s="15">
        <f t="shared" si="38"/>
        <v>11148.599999999999</v>
      </c>
      <c r="DA30" s="15">
        <f t="shared" si="39"/>
        <v>7812</v>
      </c>
      <c r="DB30" s="15">
        <f t="shared" si="40"/>
        <v>0</v>
      </c>
      <c r="DC30" s="15">
        <f t="shared" si="41"/>
        <v>2550.4999999999995</v>
      </c>
      <c r="DD30" s="15">
        <f t="shared" si="41"/>
        <v>0</v>
      </c>
      <c r="DE30" s="15">
        <f t="shared" si="41"/>
        <v>5261.5</v>
      </c>
      <c r="DF30" s="15">
        <f t="shared" si="42"/>
        <v>3888.9999999999995</v>
      </c>
      <c r="DG30" s="15">
        <f t="shared" si="43"/>
        <v>0</v>
      </c>
      <c r="DH30" s="15">
        <f t="shared" si="44"/>
        <v>0</v>
      </c>
      <c r="DI30" s="15">
        <f t="shared" si="44"/>
        <v>0</v>
      </c>
      <c r="DJ30" s="15">
        <f t="shared" si="44"/>
        <v>3888.9999999999995</v>
      </c>
      <c r="DK30" s="16"/>
    </row>
    <row r="31" spans="1:115">
      <c r="A31" s="18" t="s">
        <v>53</v>
      </c>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20"/>
      <c r="AJ31" s="20"/>
      <c r="AK31" s="20"/>
      <c r="AL31" s="20"/>
      <c r="AM31" s="20"/>
      <c r="AN31" s="20"/>
      <c r="AO31" s="20"/>
      <c r="AP31" s="20"/>
      <c r="AQ31" s="20"/>
      <c r="AR31" s="20"/>
      <c r="AS31" s="15"/>
      <c r="AT31" s="20"/>
      <c r="AU31" s="20"/>
      <c r="AV31" s="20"/>
      <c r="AW31" s="20"/>
      <c r="AX31" s="15"/>
      <c r="AY31" s="20"/>
      <c r="AZ31" s="20"/>
      <c r="BA31" s="20"/>
      <c r="BB31" s="20"/>
      <c r="BC31" s="20"/>
      <c r="BD31" s="20"/>
      <c r="BE31" s="20"/>
      <c r="BF31" s="20"/>
      <c r="BG31" s="20"/>
      <c r="BH31" s="20"/>
      <c r="BI31" s="20"/>
      <c r="BJ31" s="20"/>
      <c r="BK31" s="20"/>
      <c r="BL31" s="20"/>
      <c r="BM31" s="20"/>
      <c r="BN31" s="20"/>
      <c r="BO31" s="20"/>
      <c r="BP31" s="20"/>
      <c r="BQ31" s="20"/>
      <c r="BR31" s="15"/>
      <c r="BS31" s="20"/>
      <c r="BT31" s="20"/>
      <c r="BU31" s="20"/>
      <c r="BV31" s="20"/>
      <c r="BW31" s="15"/>
      <c r="BX31" s="20"/>
      <c r="BY31" s="20"/>
      <c r="BZ31" s="20"/>
      <c r="CA31" s="20"/>
      <c r="CB31" s="20"/>
      <c r="CC31" s="20"/>
      <c r="CD31" s="20"/>
      <c r="CE31" s="20"/>
      <c r="CF31" s="20"/>
      <c r="CG31" s="15">
        <f t="shared" si="28"/>
        <v>0</v>
      </c>
      <c r="CH31" s="15">
        <f t="shared" si="12"/>
        <v>0</v>
      </c>
      <c r="CI31" s="15">
        <f t="shared" si="13"/>
        <v>0</v>
      </c>
      <c r="CJ31" s="15">
        <f t="shared" si="14"/>
        <v>0</v>
      </c>
      <c r="CK31" s="15">
        <f t="shared" si="15"/>
        <v>0</v>
      </c>
      <c r="CL31" s="15">
        <f t="shared" si="16"/>
        <v>0</v>
      </c>
      <c r="CM31" s="15">
        <f t="shared" si="29"/>
        <v>0</v>
      </c>
      <c r="CN31" s="15">
        <f t="shared" si="30"/>
        <v>0</v>
      </c>
      <c r="CO31" s="15">
        <f t="shared" si="30"/>
        <v>0</v>
      </c>
      <c r="CP31" s="15">
        <f t="shared" si="30"/>
        <v>0</v>
      </c>
      <c r="CQ31" s="15">
        <f t="shared" si="31"/>
        <v>0</v>
      </c>
      <c r="CR31" s="15">
        <f t="shared" si="32"/>
        <v>0</v>
      </c>
      <c r="CS31" s="15">
        <f t="shared" si="33"/>
        <v>0</v>
      </c>
      <c r="CT31" s="15">
        <f t="shared" si="33"/>
        <v>0</v>
      </c>
      <c r="CU31" s="15">
        <f t="shared" si="33"/>
        <v>0</v>
      </c>
      <c r="CV31" s="15">
        <f t="shared" si="34"/>
        <v>0</v>
      </c>
      <c r="CW31" s="15">
        <f t="shared" si="35"/>
        <v>0</v>
      </c>
      <c r="CX31" s="15">
        <f t="shared" si="36"/>
        <v>0</v>
      </c>
      <c r="CY31" s="15">
        <f t="shared" si="37"/>
        <v>0</v>
      </c>
      <c r="CZ31" s="15">
        <f t="shared" si="38"/>
        <v>0</v>
      </c>
      <c r="DA31" s="15">
        <f t="shared" si="39"/>
        <v>0</v>
      </c>
      <c r="DB31" s="15">
        <f t="shared" si="40"/>
        <v>0</v>
      </c>
      <c r="DC31" s="15">
        <f t="shared" si="41"/>
        <v>0</v>
      </c>
      <c r="DD31" s="15">
        <f t="shared" si="41"/>
        <v>0</v>
      </c>
      <c r="DE31" s="15">
        <f t="shared" si="41"/>
        <v>0</v>
      </c>
      <c r="DF31" s="15">
        <f t="shared" si="42"/>
        <v>0</v>
      </c>
      <c r="DG31" s="15">
        <f t="shared" si="43"/>
        <v>0</v>
      </c>
      <c r="DH31" s="15">
        <f t="shared" si="44"/>
        <v>0</v>
      </c>
      <c r="DI31" s="15">
        <f t="shared" si="44"/>
        <v>0</v>
      </c>
      <c r="DJ31" s="15">
        <f t="shared" si="44"/>
        <v>0</v>
      </c>
      <c r="DK31" s="21"/>
    </row>
    <row r="32" spans="1:115" ht="191.25">
      <c r="A32" s="18" t="s">
        <v>138</v>
      </c>
      <c r="B32" s="19" t="s">
        <v>139</v>
      </c>
      <c r="C32" s="22" t="s">
        <v>140</v>
      </c>
      <c r="D32" s="19" t="s">
        <v>141</v>
      </c>
      <c r="E32" s="19" t="s">
        <v>142</v>
      </c>
      <c r="F32" s="19"/>
      <c r="G32" s="19"/>
      <c r="H32" s="19"/>
      <c r="I32" s="19"/>
      <c r="J32" s="19"/>
      <c r="K32" s="19"/>
      <c r="L32" s="19"/>
      <c r="M32" s="19"/>
      <c r="N32" s="19"/>
      <c r="O32" s="19"/>
      <c r="P32" s="19"/>
      <c r="Q32" s="19"/>
      <c r="R32" s="19"/>
      <c r="S32" s="19"/>
      <c r="T32" s="19"/>
      <c r="U32" s="19"/>
      <c r="V32" s="19"/>
      <c r="W32" s="19"/>
      <c r="X32" s="19"/>
      <c r="Y32" s="19"/>
      <c r="Z32" s="22" t="s">
        <v>143</v>
      </c>
      <c r="AA32" s="19" t="s">
        <v>121</v>
      </c>
      <c r="AB32" s="19" t="s">
        <v>144</v>
      </c>
      <c r="AC32" s="22" t="s">
        <v>145</v>
      </c>
      <c r="AD32" s="19" t="s">
        <v>146</v>
      </c>
      <c r="AE32" s="19" t="s">
        <v>147</v>
      </c>
      <c r="AF32" s="19" t="s">
        <v>148</v>
      </c>
      <c r="AG32" s="19" t="s">
        <v>95</v>
      </c>
      <c r="AH32" s="19" t="s">
        <v>96</v>
      </c>
      <c r="AI32" s="23">
        <f>SUM(AK32+AM32+AO32+AQ32)</f>
        <v>12609.1</v>
      </c>
      <c r="AJ32" s="23">
        <f>SUM(AL32+AN32+AP32+AR32)</f>
        <v>12123.6</v>
      </c>
      <c r="AK32" s="23">
        <v>0</v>
      </c>
      <c r="AL32" s="23">
        <v>0</v>
      </c>
      <c r="AM32" s="23">
        <f>SUM(4297+288.7)</f>
        <v>4585.7</v>
      </c>
      <c r="AN32" s="23">
        <f>SUM(3845.8+288.7)</f>
        <v>4134.5</v>
      </c>
      <c r="AO32" s="23">
        <v>0</v>
      </c>
      <c r="AP32" s="23">
        <v>0</v>
      </c>
      <c r="AQ32" s="23">
        <f>SUM(12609.1-4585.7)</f>
        <v>8023.4000000000005</v>
      </c>
      <c r="AR32" s="23">
        <f>SUM(12123.6-4134.5)</f>
        <v>7989.1</v>
      </c>
      <c r="AS32" s="23">
        <f t="shared" si="22"/>
        <v>3207.7</v>
      </c>
      <c r="AT32" s="23">
        <v>0</v>
      </c>
      <c r="AU32" s="23">
        <v>1452.1</v>
      </c>
      <c r="AV32" s="23">
        <v>0</v>
      </c>
      <c r="AW32" s="23">
        <f>SUM(3207.7-1452.1)</f>
        <v>1755.6</v>
      </c>
      <c r="AX32" s="23">
        <f t="shared" si="23"/>
        <v>486.9</v>
      </c>
      <c r="AY32" s="23">
        <v>0</v>
      </c>
      <c r="AZ32" s="23">
        <v>0</v>
      </c>
      <c r="BA32" s="23">
        <v>0</v>
      </c>
      <c r="BB32" s="23">
        <v>486.9</v>
      </c>
      <c r="BC32" s="23">
        <f>SUM(BD32:BG32)</f>
        <v>494.3</v>
      </c>
      <c r="BD32" s="23">
        <v>0</v>
      </c>
      <c r="BE32" s="23">
        <v>0</v>
      </c>
      <c r="BF32" s="23">
        <v>0</v>
      </c>
      <c r="BG32" s="23">
        <v>494.3</v>
      </c>
      <c r="BH32" s="23">
        <f>SUM(BJ32+BL32+BN32+BP32)</f>
        <v>7473.3</v>
      </c>
      <c r="BI32" s="23">
        <f>SUM(BK32+BM32+BO32+BQ32)</f>
        <v>7003.4</v>
      </c>
      <c r="BJ32" s="23">
        <v>0</v>
      </c>
      <c r="BK32" s="23">
        <v>0</v>
      </c>
      <c r="BL32" s="23">
        <f>SUM(451.2+288.7)</f>
        <v>739.9</v>
      </c>
      <c r="BM32" s="23">
        <v>288.7</v>
      </c>
      <c r="BN32" s="23">
        <v>0</v>
      </c>
      <c r="BO32" s="23">
        <v>0</v>
      </c>
      <c r="BP32" s="23">
        <f>SUM(7473.3-739.9)</f>
        <v>6733.4000000000005</v>
      </c>
      <c r="BQ32" s="23">
        <f>7003.4-288.7</f>
        <v>6714.7</v>
      </c>
      <c r="BR32" s="23">
        <f t="shared" si="25"/>
        <v>3198.6</v>
      </c>
      <c r="BS32" s="23">
        <v>0</v>
      </c>
      <c r="BT32" s="23">
        <v>1452.1</v>
      </c>
      <c r="BU32" s="23">
        <v>0</v>
      </c>
      <c r="BV32" s="23">
        <f>SUM(3198.6-1452.1)</f>
        <v>1746.5</v>
      </c>
      <c r="BW32" s="23">
        <f t="shared" si="26"/>
        <v>486.9</v>
      </c>
      <c r="BX32" s="23">
        <v>0</v>
      </c>
      <c r="BY32" s="23">
        <v>0</v>
      </c>
      <c r="BZ32" s="23">
        <v>0</v>
      </c>
      <c r="CA32" s="23">
        <v>486.9</v>
      </c>
      <c r="CB32" s="23">
        <f>SUM(CC32:CF32)</f>
        <v>494.3</v>
      </c>
      <c r="CC32" s="23">
        <v>0</v>
      </c>
      <c r="CD32" s="23">
        <v>0</v>
      </c>
      <c r="CE32" s="23">
        <v>0</v>
      </c>
      <c r="CF32" s="23">
        <v>494.3</v>
      </c>
      <c r="CG32" s="15">
        <f t="shared" si="28"/>
        <v>12123.6</v>
      </c>
      <c r="CH32" s="15">
        <f t="shared" si="12"/>
        <v>0</v>
      </c>
      <c r="CI32" s="15">
        <f t="shared" si="13"/>
        <v>4134.5</v>
      </c>
      <c r="CJ32" s="15">
        <f t="shared" si="14"/>
        <v>0</v>
      </c>
      <c r="CK32" s="15">
        <f t="shared" si="15"/>
        <v>7989.1</v>
      </c>
      <c r="CL32" s="15">
        <f t="shared" si="16"/>
        <v>3207.7</v>
      </c>
      <c r="CM32" s="15">
        <f t="shared" si="29"/>
        <v>0</v>
      </c>
      <c r="CN32" s="15">
        <f t="shared" si="30"/>
        <v>1452.1</v>
      </c>
      <c r="CO32" s="15">
        <f t="shared" si="30"/>
        <v>0</v>
      </c>
      <c r="CP32" s="15">
        <f t="shared" si="30"/>
        <v>1755.6</v>
      </c>
      <c r="CQ32" s="15">
        <f t="shared" si="31"/>
        <v>486.9</v>
      </c>
      <c r="CR32" s="15">
        <f t="shared" si="32"/>
        <v>0</v>
      </c>
      <c r="CS32" s="15">
        <f t="shared" si="33"/>
        <v>0</v>
      </c>
      <c r="CT32" s="15">
        <f t="shared" si="33"/>
        <v>0</v>
      </c>
      <c r="CU32" s="15">
        <f t="shared" si="33"/>
        <v>486.9</v>
      </c>
      <c r="CV32" s="15">
        <f t="shared" si="34"/>
        <v>7003.4</v>
      </c>
      <c r="CW32" s="15">
        <f t="shared" si="35"/>
        <v>0</v>
      </c>
      <c r="CX32" s="15">
        <f t="shared" si="36"/>
        <v>288.7</v>
      </c>
      <c r="CY32" s="15">
        <f t="shared" si="37"/>
        <v>0</v>
      </c>
      <c r="CZ32" s="15">
        <f t="shared" si="38"/>
        <v>6714.7</v>
      </c>
      <c r="DA32" s="15">
        <f t="shared" si="39"/>
        <v>3198.6</v>
      </c>
      <c r="DB32" s="15">
        <f t="shared" si="40"/>
        <v>0</v>
      </c>
      <c r="DC32" s="15">
        <f t="shared" si="41"/>
        <v>1452.1</v>
      </c>
      <c r="DD32" s="15">
        <f t="shared" si="41"/>
        <v>0</v>
      </c>
      <c r="DE32" s="15">
        <f t="shared" si="41"/>
        <v>1746.5</v>
      </c>
      <c r="DF32" s="15">
        <f t="shared" si="42"/>
        <v>486.9</v>
      </c>
      <c r="DG32" s="15">
        <f t="shared" si="43"/>
        <v>0</v>
      </c>
      <c r="DH32" s="15">
        <f t="shared" si="44"/>
        <v>0</v>
      </c>
      <c r="DI32" s="15">
        <f t="shared" si="44"/>
        <v>0</v>
      </c>
      <c r="DJ32" s="15">
        <f t="shared" si="44"/>
        <v>486.9</v>
      </c>
      <c r="DK32" s="21" t="s">
        <v>149</v>
      </c>
    </row>
    <row r="33" spans="1:115" ht="157.5">
      <c r="A33" s="35" t="s">
        <v>150</v>
      </c>
      <c r="B33" s="19" t="s">
        <v>151</v>
      </c>
      <c r="C33" s="22" t="s">
        <v>152</v>
      </c>
      <c r="D33" s="19" t="s">
        <v>153</v>
      </c>
      <c r="E33" s="19" t="s">
        <v>154</v>
      </c>
      <c r="F33" s="19"/>
      <c r="G33" s="19"/>
      <c r="H33" s="19"/>
      <c r="I33" s="19"/>
      <c r="J33" s="19"/>
      <c r="K33" s="19"/>
      <c r="L33" s="19"/>
      <c r="M33" s="19"/>
      <c r="N33" s="19"/>
      <c r="O33" s="19"/>
      <c r="P33" s="19"/>
      <c r="Q33" s="19"/>
      <c r="R33" s="19"/>
      <c r="S33" s="19"/>
      <c r="T33" s="19"/>
      <c r="U33" s="19"/>
      <c r="V33" s="19"/>
      <c r="W33" s="19"/>
      <c r="X33" s="19"/>
      <c r="Y33" s="19"/>
      <c r="Z33" s="19"/>
      <c r="AA33" s="19"/>
      <c r="AB33" s="19"/>
      <c r="AC33" s="22" t="s">
        <v>155</v>
      </c>
      <c r="AD33" s="19" t="s">
        <v>156</v>
      </c>
      <c r="AE33" s="19" t="s">
        <v>157</v>
      </c>
      <c r="AF33" s="19" t="s">
        <v>158</v>
      </c>
      <c r="AG33" s="19" t="s">
        <v>159</v>
      </c>
      <c r="AH33" s="19" t="s">
        <v>160</v>
      </c>
      <c r="AI33" s="23">
        <f t="shared" ref="AI33:AJ36" si="57">SUM(AK33+AM33+AO33+AQ33)</f>
        <v>5694.6</v>
      </c>
      <c r="AJ33" s="23">
        <f t="shared" si="57"/>
        <v>5500.1</v>
      </c>
      <c r="AK33" s="23">
        <v>0</v>
      </c>
      <c r="AL33" s="23">
        <v>0</v>
      </c>
      <c r="AM33" s="23">
        <f>SUM(1593.5+1064)</f>
        <v>2657.5</v>
      </c>
      <c r="AN33" s="23">
        <f>SUM(1593.5+1064)</f>
        <v>2657.5</v>
      </c>
      <c r="AO33" s="23">
        <v>0</v>
      </c>
      <c r="AP33" s="23">
        <v>0</v>
      </c>
      <c r="AQ33" s="23">
        <f>SUM(5694.6-2657.5)</f>
        <v>3037.1000000000004</v>
      </c>
      <c r="AR33" s="23">
        <f>SUM(5500.1-2657.5)</f>
        <v>2842.6000000000004</v>
      </c>
      <c r="AS33" s="23">
        <f t="shared" si="22"/>
        <v>2191.3000000000002</v>
      </c>
      <c r="AT33" s="23">
        <v>0</v>
      </c>
      <c r="AU33" s="23">
        <v>1028.8</v>
      </c>
      <c r="AV33" s="23">
        <v>0</v>
      </c>
      <c r="AW33" s="23">
        <f>SUM(2191.3-1028.8)</f>
        <v>1162.5000000000002</v>
      </c>
      <c r="AX33" s="23">
        <f t="shared" si="23"/>
        <v>1611.5</v>
      </c>
      <c r="AY33" s="23">
        <v>0</v>
      </c>
      <c r="AZ33" s="23">
        <v>0</v>
      </c>
      <c r="BA33" s="23">
        <v>0</v>
      </c>
      <c r="BB33" s="23">
        <v>1611.5</v>
      </c>
      <c r="BC33" s="23">
        <f t="shared" ref="BC33:BC36" si="58">SUM(BD33:BG33)</f>
        <v>3139.5</v>
      </c>
      <c r="BD33" s="23">
        <v>0</v>
      </c>
      <c r="BE33" s="23">
        <v>1180</v>
      </c>
      <c r="BF33" s="23">
        <v>0</v>
      </c>
      <c r="BG33" s="23">
        <f>SUM(3139.5-1180)</f>
        <v>1959.5</v>
      </c>
      <c r="BH33" s="23">
        <f t="shared" ref="BH33:BI36" si="59">SUM(BJ33+BL33+BN33+BP33)</f>
        <v>5694.6</v>
      </c>
      <c r="BI33" s="23">
        <f t="shared" si="59"/>
        <v>5500.1</v>
      </c>
      <c r="BJ33" s="23">
        <v>0</v>
      </c>
      <c r="BK33" s="23">
        <v>0</v>
      </c>
      <c r="BL33" s="23">
        <f>SUM(1593.5+1064)</f>
        <v>2657.5</v>
      </c>
      <c r="BM33" s="23">
        <f>SUM(1593.5+1064)</f>
        <v>2657.5</v>
      </c>
      <c r="BN33" s="23">
        <v>0</v>
      </c>
      <c r="BO33" s="23">
        <v>0</v>
      </c>
      <c r="BP33" s="23">
        <f>SUM(5694.6-2657.5)</f>
        <v>3037.1000000000004</v>
      </c>
      <c r="BQ33" s="23">
        <f>SUM(5500.1-2657.5)</f>
        <v>2842.6000000000004</v>
      </c>
      <c r="BR33" s="23">
        <f t="shared" si="25"/>
        <v>2191.3000000000002</v>
      </c>
      <c r="BS33" s="23">
        <v>0</v>
      </c>
      <c r="BT33" s="23">
        <v>1028.8</v>
      </c>
      <c r="BU33" s="23">
        <v>0</v>
      </c>
      <c r="BV33" s="23">
        <f>SUM(2191.3-1028.8)</f>
        <v>1162.5000000000002</v>
      </c>
      <c r="BW33" s="23">
        <f t="shared" si="26"/>
        <v>1611.5</v>
      </c>
      <c r="BX33" s="23">
        <v>0</v>
      </c>
      <c r="BY33" s="23">
        <v>0</v>
      </c>
      <c r="BZ33" s="23">
        <v>0</v>
      </c>
      <c r="CA33" s="23">
        <v>1611.5</v>
      </c>
      <c r="CB33" s="23">
        <f t="shared" ref="CB33:CB36" si="60">SUM(CC33:CF33)</f>
        <v>3139.5</v>
      </c>
      <c r="CC33" s="23">
        <v>0</v>
      </c>
      <c r="CD33" s="23">
        <v>1180</v>
      </c>
      <c r="CE33" s="23">
        <v>0</v>
      </c>
      <c r="CF33" s="23">
        <v>1959.5</v>
      </c>
      <c r="CG33" s="15">
        <f t="shared" si="28"/>
        <v>5500.1</v>
      </c>
      <c r="CH33" s="15">
        <f t="shared" si="12"/>
        <v>0</v>
      </c>
      <c r="CI33" s="15">
        <f t="shared" si="13"/>
        <v>2657.5</v>
      </c>
      <c r="CJ33" s="15">
        <f t="shared" si="14"/>
        <v>0</v>
      </c>
      <c r="CK33" s="15">
        <f t="shared" si="15"/>
        <v>2842.6000000000004</v>
      </c>
      <c r="CL33" s="15">
        <f t="shared" si="16"/>
        <v>2191.3000000000002</v>
      </c>
      <c r="CM33" s="15">
        <f t="shared" si="29"/>
        <v>0</v>
      </c>
      <c r="CN33" s="15">
        <f t="shared" si="30"/>
        <v>1028.8</v>
      </c>
      <c r="CO33" s="15">
        <f t="shared" si="30"/>
        <v>0</v>
      </c>
      <c r="CP33" s="15">
        <f t="shared" si="30"/>
        <v>1162.5000000000002</v>
      </c>
      <c r="CQ33" s="15">
        <f t="shared" si="31"/>
        <v>1611.5</v>
      </c>
      <c r="CR33" s="15">
        <f t="shared" si="32"/>
        <v>0</v>
      </c>
      <c r="CS33" s="15">
        <f t="shared" si="33"/>
        <v>0</v>
      </c>
      <c r="CT33" s="15">
        <f t="shared" si="33"/>
        <v>0</v>
      </c>
      <c r="CU33" s="15">
        <f t="shared" si="33"/>
        <v>1611.5</v>
      </c>
      <c r="CV33" s="15">
        <f t="shared" si="34"/>
        <v>5500.1</v>
      </c>
      <c r="CW33" s="15">
        <f t="shared" si="35"/>
        <v>0</v>
      </c>
      <c r="CX33" s="15">
        <f t="shared" si="36"/>
        <v>2657.5</v>
      </c>
      <c r="CY33" s="15">
        <f t="shared" si="37"/>
        <v>0</v>
      </c>
      <c r="CZ33" s="15">
        <f t="shared" si="38"/>
        <v>2842.6000000000004</v>
      </c>
      <c r="DA33" s="15">
        <f t="shared" si="39"/>
        <v>2191.3000000000002</v>
      </c>
      <c r="DB33" s="15">
        <f t="shared" si="40"/>
        <v>0</v>
      </c>
      <c r="DC33" s="15">
        <f t="shared" si="41"/>
        <v>1028.8</v>
      </c>
      <c r="DD33" s="15">
        <f t="shared" si="41"/>
        <v>0</v>
      </c>
      <c r="DE33" s="15">
        <f t="shared" si="41"/>
        <v>1162.5000000000002</v>
      </c>
      <c r="DF33" s="15">
        <f t="shared" si="42"/>
        <v>1611.5</v>
      </c>
      <c r="DG33" s="15">
        <f t="shared" si="43"/>
        <v>0</v>
      </c>
      <c r="DH33" s="15">
        <f t="shared" si="44"/>
        <v>0</v>
      </c>
      <c r="DI33" s="15">
        <f t="shared" si="44"/>
        <v>0</v>
      </c>
      <c r="DJ33" s="15">
        <f t="shared" si="44"/>
        <v>1611.5</v>
      </c>
      <c r="DK33" s="21" t="s">
        <v>149</v>
      </c>
    </row>
    <row r="34" spans="1:115" ht="146.25">
      <c r="A34" s="35" t="s">
        <v>161</v>
      </c>
      <c r="B34" s="19" t="s">
        <v>162</v>
      </c>
      <c r="C34" s="19" t="s">
        <v>88</v>
      </c>
      <c r="D34" s="19" t="s">
        <v>163</v>
      </c>
      <c r="E34" s="19" t="s">
        <v>90</v>
      </c>
      <c r="F34" s="19"/>
      <c r="G34" s="19"/>
      <c r="H34" s="19"/>
      <c r="I34" s="19"/>
      <c r="J34" s="19"/>
      <c r="K34" s="19"/>
      <c r="L34" s="19"/>
      <c r="M34" s="19"/>
      <c r="N34" s="19"/>
      <c r="O34" s="19"/>
      <c r="P34" s="19"/>
      <c r="Q34" s="19"/>
      <c r="R34" s="19"/>
      <c r="S34" s="19"/>
      <c r="T34" s="19"/>
      <c r="U34" s="19"/>
      <c r="V34" s="19"/>
      <c r="W34" s="19"/>
      <c r="X34" s="19"/>
      <c r="Y34" s="19"/>
      <c r="Z34" s="22" t="s">
        <v>164</v>
      </c>
      <c r="AA34" s="19" t="s">
        <v>165</v>
      </c>
      <c r="AB34" s="19" t="s">
        <v>166</v>
      </c>
      <c r="AC34" s="22" t="s">
        <v>167</v>
      </c>
      <c r="AD34" s="19" t="s">
        <v>92</v>
      </c>
      <c r="AE34" s="19" t="s">
        <v>168</v>
      </c>
      <c r="AF34" s="19" t="s">
        <v>169</v>
      </c>
      <c r="AG34" s="19" t="s">
        <v>170</v>
      </c>
      <c r="AH34" s="19" t="s">
        <v>171</v>
      </c>
      <c r="AI34" s="23">
        <f t="shared" si="57"/>
        <v>1393</v>
      </c>
      <c r="AJ34" s="23">
        <f t="shared" si="57"/>
        <v>1290.8</v>
      </c>
      <c r="AK34" s="23">
        <v>0</v>
      </c>
      <c r="AL34" s="23">
        <v>0</v>
      </c>
      <c r="AM34" s="23">
        <v>0</v>
      </c>
      <c r="AN34" s="23">
        <v>0</v>
      </c>
      <c r="AO34" s="23">
        <v>0</v>
      </c>
      <c r="AP34" s="23">
        <v>0</v>
      </c>
      <c r="AQ34" s="23">
        <v>1393</v>
      </c>
      <c r="AR34" s="23">
        <v>1290.8</v>
      </c>
      <c r="AS34" s="23">
        <f t="shared" si="22"/>
        <v>1295.8</v>
      </c>
      <c r="AT34" s="23">
        <v>0</v>
      </c>
      <c r="AU34" s="23">
        <v>0</v>
      </c>
      <c r="AV34" s="23">
        <v>0</v>
      </c>
      <c r="AW34" s="23">
        <v>1295.8</v>
      </c>
      <c r="AX34" s="23">
        <f t="shared" si="23"/>
        <v>1038.3</v>
      </c>
      <c r="AY34" s="23">
        <v>0</v>
      </c>
      <c r="AZ34" s="23">
        <v>0</v>
      </c>
      <c r="BA34" s="23">
        <v>0</v>
      </c>
      <c r="BB34" s="23">
        <v>1038.3</v>
      </c>
      <c r="BC34" s="23">
        <f t="shared" si="58"/>
        <v>774</v>
      </c>
      <c r="BD34" s="23">
        <v>0</v>
      </c>
      <c r="BE34" s="23">
        <v>0</v>
      </c>
      <c r="BF34" s="23">
        <v>0</v>
      </c>
      <c r="BG34" s="23">
        <v>774</v>
      </c>
      <c r="BH34" s="23">
        <f t="shared" si="59"/>
        <v>1393</v>
      </c>
      <c r="BI34" s="23">
        <f t="shared" si="59"/>
        <v>1290.8</v>
      </c>
      <c r="BJ34" s="23">
        <v>0</v>
      </c>
      <c r="BK34" s="23">
        <v>0</v>
      </c>
      <c r="BL34" s="23">
        <v>0</v>
      </c>
      <c r="BM34" s="23">
        <v>0</v>
      </c>
      <c r="BN34" s="23">
        <v>0</v>
      </c>
      <c r="BO34" s="23">
        <v>0</v>
      </c>
      <c r="BP34" s="23">
        <v>1393</v>
      </c>
      <c r="BQ34" s="23">
        <v>1290.8</v>
      </c>
      <c r="BR34" s="23">
        <f t="shared" si="25"/>
        <v>1295.8</v>
      </c>
      <c r="BS34" s="23">
        <v>0</v>
      </c>
      <c r="BT34" s="23">
        <v>0</v>
      </c>
      <c r="BU34" s="23">
        <v>0</v>
      </c>
      <c r="BV34" s="23">
        <v>1295.8</v>
      </c>
      <c r="BW34" s="23">
        <f t="shared" si="26"/>
        <v>1038.3</v>
      </c>
      <c r="BX34" s="23">
        <v>0</v>
      </c>
      <c r="BY34" s="23">
        <v>0</v>
      </c>
      <c r="BZ34" s="23">
        <v>0</v>
      </c>
      <c r="CA34" s="23">
        <v>1038.3</v>
      </c>
      <c r="CB34" s="23">
        <f t="shared" si="60"/>
        <v>774</v>
      </c>
      <c r="CC34" s="23">
        <v>0</v>
      </c>
      <c r="CD34" s="23">
        <v>0</v>
      </c>
      <c r="CE34" s="23">
        <v>0</v>
      </c>
      <c r="CF34" s="23">
        <v>774</v>
      </c>
      <c r="CG34" s="15">
        <f t="shared" si="28"/>
        <v>1290.8</v>
      </c>
      <c r="CH34" s="15">
        <f t="shared" si="12"/>
        <v>0</v>
      </c>
      <c r="CI34" s="15">
        <f t="shared" si="13"/>
        <v>0</v>
      </c>
      <c r="CJ34" s="15">
        <f t="shared" si="14"/>
        <v>0</v>
      </c>
      <c r="CK34" s="15">
        <f t="shared" si="15"/>
        <v>1290.8</v>
      </c>
      <c r="CL34" s="15">
        <f t="shared" si="16"/>
        <v>1295.8</v>
      </c>
      <c r="CM34" s="15">
        <f t="shared" si="29"/>
        <v>0</v>
      </c>
      <c r="CN34" s="15">
        <f t="shared" si="30"/>
        <v>0</v>
      </c>
      <c r="CO34" s="15">
        <f t="shared" si="30"/>
        <v>0</v>
      </c>
      <c r="CP34" s="15">
        <f t="shared" si="30"/>
        <v>1295.8</v>
      </c>
      <c r="CQ34" s="15">
        <f t="shared" si="31"/>
        <v>1038.3</v>
      </c>
      <c r="CR34" s="15">
        <f t="shared" si="32"/>
        <v>0</v>
      </c>
      <c r="CS34" s="15">
        <f t="shared" si="33"/>
        <v>0</v>
      </c>
      <c r="CT34" s="15">
        <f t="shared" si="33"/>
        <v>0</v>
      </c>
      <c r="CU34" s="15">
        <f t="shared" si="33"/>
        <v>1038.3</v>
      </c>
      <c r="CV34" s="15">
        <f t="shared" si="34"/>
        <v>1290.8</v>
      </c>
      <c r="CW34" s="15">
        <f t="shared" si="35"/>
        <v>0</v>
      </c>
      <c r="CX34" s="15">
        <f t="shared" si="36"/>
        <v>0</v>
      </c>
      <c r="CY34" s="15">
        <f t="shared" si="37"/>
        <v>0</v>
      </c>
      <c r="CZ34" s="15">
        <f t="shared" si="38"/>
        <v>1290.8</v>
      </c>
      <c r="DA34" s="15">
        <f t="shared" si="39"/>
        <v>1295.8</v>
      </c>
      <c r="DB34" s="15">
        <f t="shared" si="40"/>
        <v>0</v>
      </c>
      <c r="DC34" s="15">
        <f t="shared" si="41"/>
        <v>0</v>
      </c>
      <c r="DD34" s="15">
        <f t="shared" si="41"/>
        <v>0</v>
      </c>
      <c r="DE34" s="15">
        <f t="shared" si="41"/>
        <v>1295.8</v>
      </c>
      <c r="DF34" s="15">
        <f t="shared" si="42"/>
        <v>1038.3</v>
      </c>
      <c r="DG34" s="15">
        <f t="shared" si="43"/>
        <v>0</v>
      </c>
      <c r="DH34" s="15">
        <f t="shared" si="44"/>
        <v>0</v>
      </c>
      <c r="DI34" s="15">
        <f t="shared" si="44"/>
        <v>0</v>
      </c>
      <c r="DJ34" s="15">
        <f t="shared" si="44"/>
        <v>1038.3</v>
      </c>
      <c r="DK34" s="21" t="s">
        <v>126</v>
      </c>
    </row>
    <row r="35" spans="1:115" ht="90">
      <c r="A35" s="18" t="s">
        <v>172</v>
      </c>
      <c r="B35" s="19" t="s">
        <v>173</v>
      </c>
      <c r="C35" s="22" t="s">
        <v>174</v>
      </c>
      <c r="D35" s="19" t="s">
        <v>175</v>
      </c>
      <c r="E35" s="19" t="s">
        <v>176</v>
      </c>
      <c r="F35" s="19"/>
      <c r="G35" s="19"/>
      <c r="H35" s="19"/>
      <c r="I35" s="19"/>
      <c r="J35" s="19"/>
      <c r="K35" s="19"/>
      <c r="L35" s="19"/>
      <c r="M35" s="19"/>
      <c r="N35" s="19"/>
      <c r="O35" s="19"/>
      <c r="P35" s="19"/>
      <c r="Q35" s="19"/>
      <c r="R35" s="19"/>
      <c r="S35" s="19"/>
      <c r="T35" s="19"/>
      <c r="U35" s="19"/>
      <c r="V35" s="19"/>
      <c r="W35" s="19" t="s">
        <v>177</v>
      </c>
      <c r="X35" s="19" t="s">
        <v>178</v>
      </c>
      <c r="Y35" s="19" t="s">
        <v>179</v>
      </c>
      <c r="Z35" s="19" t="s">
        <v>78</v>
      </c>
      <c r="AA35" s="19" t="s">
        <v>64</v>
      </c>
      <c r="AB35" s="19" t="s">
        <v>79</v>
      </c>
      <c r="AC35" s="22" t="s">
        <v>180</v>
      </c>
      <c r="AD35" s="19" t="s">
        <v>121</v>
      </c>
      <c r="AE35" s="19" t="s">
        <v>181</v>
      </c>
      <c r="AF35" s="19" t="s">
        <v>83</v>
      </c>
      <c r="AG35" s="19" t="s">
        <v>182</v>
      </c>
      <c r="AH35" s="19" t="s">
        <v>123</v>
      </c>
      <c r="AI35" s="23">
        <f t="shared" si="57"/>
        <v>149</v>
      </c>
      <c r="AJ35" s="23">
        <f t="shared" si="57"/>
        <v>99</v>
      </c>
      <c r="AK35" s="23">
        <v>0</v>
      </c>
      <c r="AL35" s="23">
        <v>0</v>
      </c>
      <c r="AM35" s="23">
        <v>0</v>
      </c>
      <c r="AN35" s="23">
        <v>0</v>
      </c>
      <c r="AO35" s="23">
        <v>0</v>
      </c>
      <c r="AP35" s="23">
        <v>0</v>
      </c>
      <c r="AQ35" s="23">
        <v>149</v>
      </c>
      <c r="AR35" s="23">
        <v>99</v>
      </c>
      <c r="AS35" s="23">
        <f t="shared" si="22"/>
        <v>50</v>
      </c>
      <c r="AT35" s="23">
        <v>0</v>
      </c>
      <c r="AU35" s="23">
        <v>0</v>
      </c>
      <c r="AV35" s="23">
        <v>0</v>
      </c>
      <c r="AW35" s="23">
        <v>50</v>
      </c>
      <c r="AX35" s="23">
        <f t="shared" si="23"/>
        <v>50</v>
      </c>
      <c r="AY35" s="23">
        <v>0</v>
      </c>
      <c r="AZ35" s="23">
        <v>0</v>
      </c>
      <c r="BA35" s="23">
        <v>0</v>
      </c>
      <c r="BB35" s="23">
        <v>50</v>
      </c>
      <c r="BC35" s="23">
        <f t="shared" si="58"/>
        <v>50</v>
      </c>
      <c r="BD35" s="23">
        <v>0</v>
      </c>
      <c r="BE35" s="23">
        <v>0</v>
      </c>
      <c r="BF35" s="23">
        <v>0</v>
      </c>
      <c r="BG35" s="23">
        <v>50</v>
      </c>
      <c r="BH35" s="23">
        <f t="shared" si="59"/>
        <v>149</v>
      </c>
      <c r="BI35" s="23">
        <f t="shared" si="59"/>
        <v>99</v>
      </c>
      <c r="BJ35" s="23">
        <v>0</v>
      </c>
      <c r="BK35" s="23">
        <v>0</v>
      </c>
      <c r="BL35" s="23">
        <v>0</v>
      </c>
      <c r="BM35" s="23">
        <v>0</v>
      </c>
      <c r="BN35" s="23">
        <v>0</v>
      </c>
      <c r="BO35" s="23">
        <v>0</v>
      </c>
      <c r="BP35" s="23">
        <v>149</v>
      </c>
      <c r="BQ35" s="23">
        <v>99</v>
      </c>
      <c r="BR35" s="23">
        <f t="shared" si="25"/>
        <v>50</v>
      </c>
      <c r="BS35" s="23">
        <v>0</v>
      </c>
      <c r="BT35" s="23">
        <v>0</v>
      </c>
      <c r="BU35" s="23">
        <v>0</v>
      </c>
      <c r="BV35" s="23">
        <v>50</v>
      </c>
      <c r="BW35" s="23">
        <f t="shared" si="26"/>
        <v>50</v>
      </c>
      <c r="BX35" s="23">
        <v>0</v>
      </c>
      <c r="BY35" s="23">
        <v>0</v>
      </c>
      <c r="BZ35" s="23">
        <v>0</v>
      </c>
      <c r="CA35" s="23">
        <v>50</v>
      </c>
      <c r="CB35" s="23">
        <f t="shared" si="60"/>
        <v>50</v>
      </c>
      <c r="CC35" s="23">
        <v>0</v>
      </c>
      <c r="CD35" s="23">
        <v>0</v>
      </c>
      <c r="CE35" s="23">
        <v>0</v>
      </c>
      <c r="CF35" s="23">
        <v>50</v>
      </c>
      <c r="CG35" s="15">
        <f t="shared" si="28"/>
        <v>99</v>
      </c>
      <c r="CH35" s="15">
        <f t="shared" si="12"/>
        <v>0</v>
      </c>
      <c r="CI35" s="15">
        <f t="shared" si="13"/>
        <v>0</v>
      </c>
      <c r="CJ35" s="15">
        <f t="shared" si="14"/>
        <v>0</v>
      </c>
      <c r="CK35" s="15">
        <f t="shared" si="15"/>
        <v>99</v>
      </c>
      <c r="CL35" s="15">
        <f t="shared" si="16"/>
        <v>50</v>
      </c>
      <c r="CM35" s="15">
        <f t="shared" si="29"/>
        <v>0</v>
      </c>
      <c r="CN35" s="15">
        <f t="shared" si="30"/>
        <v>0</v>
      </c>
      <c r="CO35" s="15">
        <f t="shared" si="30"/>
        <v>0</v>
      </c>
      <c r="CP35" s="15">
        <f t="shared" si="30"/>
        <v>50</v>
      </c>
      <c r="CQ35" s="15">
        <f t="shared" si="31"/>
        <v>50</v>
      </c>
      <c r="CR35" s="15">
        <f t="shared" si="32"/>
        <v>0</v>
      </c>
      <c r="CS35" s="15">
        <f t="shared" si="33"/>
        <v>0</v>
      </c>
      <c r="CT35" s="15">
        <f t="shared" si="33"/>
        <v>0</v>
      </c>
      <c r="CU35" s="15">
        <f t="shared" si="33"/>
        <v>50</v>
      </c>
      <c r="CV35" s="15">
        <f t="shared" si="34"/>
        <v>99</v>
      </c>
      <c r="CW35" s="15">
        <f t="shared" si="35"/>
        <v>0</v>
      </c>
      <c r="CX35" s="15">
        <f t="shared" si="36"/>
        <v>0</v>
      </c>
      <c r="CY35" s="15">
        <f t="shared" si="37"/>
        <v>0</v>
      </c>
      <c r="CZ35" s="15">
        <f t="shared" si="38"/>
        <v>99</v>
      </c>
      <c r="DA35" s="15">
        <f t="shared" si="39"/>
        <v>50</v>
      </c>
      <c r="DB35" s="15">
        <f t="shared" si="40"/>
        <v>0</v>
      </c>
      <c r="DC35" s="15">
        <f t="shared" si="41"/>
        <v>0</v>
      </c>
      <c r="DD35" s="15">
        <f t="shared" si="41"/>
        <v>0</v>
      </c>
      <c r="DE35" s="15">
        <f t="shared" si="41"/>
        <v>50</v>
      </c>
      <c r="DF35" s="15">
        <f t="shared" si="42"/>
        <v>50</v>
      </c>
      <c r="DG35" s="15">
        <f t="shared" si="43"/>
        <v>0</v>
      </c>
      <c r="DH35" s="15">
        <f t="shared" si="44"/>
        <v>0</v>
      </c>
      <c r="DI35" s="15">
        <f t="shared" si="44"/>
        <v>0</v>
      </c>
      <c r="DJ35" s="15">
        <f t="shared" si="44"/>
        <v>50</v>
      </c>
      <c r="DK35" s="21" t="s">
        <v>126</v>
      </c>
    </row>
    <row r="36" spans="1:115" ht="78.75">
      <c r="A36" s="18" t="s">
        <v>183</v>
      </c>
      <c r="B36" s="19" t="s">
        <v>184</v>
      </c>
      <c r="C36" s="19" t="s">
        <v>185</v>
      </c>
      <c r="D36" s="19" t="s">
        <v>186</v>
      </c>
      <c r="E36" s="19" t="s">
        <v>187</v>
      </c>
      <c r="F36" s="19"/>
      <c r="G36" s="19"/>
      <c r="H36" s="19"/>
      <c r="I36" s="19"/>
      <c r="J36" s="19"/>
      <c r="K36" s="19"/>
      <c r="L36" s="19"/>
      <c r="M36" s="19"/>
      <c r="N36" s="19"/>
      <c r="O36" s="19"/>
      <c r="P36" s="19"/>
      <c r="Q36" s="19"/>
      <c r="R36" s="19"/>
      <c r="S36" s="19"/>
      <c r="T36" s="19"/>
      <c r="U36" s="19"/>
      <c r="V36" s="19"/>
      <c r="W36" s="19"/>
      <c r="X36" s="19"/>
      <c r="Y36" s="19"/>
      <c r="Z36" s="22" t="s">
        <v>188</v>
      </c>
      <c r="AA36" s="19" t="s">
        <v>64</v>
      </c>
      <c r="AB36" s="19" t="s">
        <v>189</v>
      </c>
      <c r="AC36" s="19" t="s">
        <v>132</v>
      </c>
      <c r="AD36" s="19" t="s">
        <v>64</v>
      </c>
      <c r="AE36" s="19" t="s">
        <v>133</v>
      </c>
      <c r="AF36" s="19" t="s">
        <v>148</v>
      </c>
      <c r="AG36" s="19" t="s">
        <v>84</v>
      </c>
      <c r="AH36" s="19" t="s">
        <v>85</v>
      </c>
      <c r="AI36" s="23">
        <f t="shared" si="57"/>
        <v>210.4</v>
      </c>
      <c r="AJ36" s="23">
        <f t="shared" si="57"/>
        <v>210.4</v>
      </c>
      <c r="AK36" s="23">
        <v>0</v>
      </c>
      <c r="AL36" s="23">
        <v>0</v>
      </c>
      <c r="AM36" s="23">
        <v>0</v>
      </c>
      <c r="AN36" s="23">
        <v>0</v>
      </c>
      <c r="AO36" s="23">
        <v>0</v>
      </c>
      <c r="AP36" s="23">
        <v>0</v>
      </c>
      <c r="AQ36" s="23">
        <v>210.4</v>
      </c>
      <c r="AR36" s="23">
        <v>210.4</v>
      </c>
      <c r="AS36" s="23">
        <f t="shared" si="22"/>
        <v>201.2</v>
      </c>
      <c r="AT36" s="23">
        <v>0</v>
      </c>
      <c r="AU36" s="23">
        <v>0</v>
      </c>
      <c r="AV36" s="23">
        <v>0</v>
      </c>
      <c r="AW36" s="23">
        <v>201.2</v>
      </c>
      <c r="AX36" s="23">
        <f t="shared" si="23"/>
        <v>600</v>
      </c>
      <c r="AY36" s="23">
        <v>0</v>
      </c>
      <c r="AZ36" s="23">
        <v>0</v>
      </c>
      <c r="BA36" s="23">
        <v>0</v>
      </c>
      <c r="BB36" s="23">
        <v>600</v>
      </c>
      <c r="BC36" s="23">
        <f t="shared" si="58"/>
        <v>610.6</v>
      </c>
      <c r="BD36" s="23">
        <v>0</v>
      </c>
      <c r="BE36" s="23">
        <v>0</v>
      </c>
      <c r="BF36" s="23">
        <v>0</v>
      </c>
      <c r="BG36" s="23">
        <v>610.6</v>
      </c>
      <c r="BH36" s="23">
        <f t="shared" si="59"/>
        <v>114.9</v>
      </c>
      <c r="BI36" s="23">
        <f t="shared" si="59"/>
        <v>114.9</v>
      </c>
      <c r="BJ36" s="23">
        <v>0</v>
      </c>
      <c r="BK36" s="23">
        <v>0</v>
      </c>
      <c r="BL36" s="23">
        <v>0</v>
      </c>
      <c r="BM36" s="23">
        <v>0</v>
      </c>
      <c r="BN36" s="23">
        <v>0</v>
      </c>
      <c r="BO36" s="23">
        <v>0</v>
      </c>
      <c r="BP36" s="23">
        <v>114.9</v>
      </c>
      <c r="BQ36" s="23">
        <v>114.9</v>
      </c>
      <c r="BR36" s="23">
        <f t="shared" si="25"/>
        <v>201.2</v>
      </c>
      <c r="BS36" s="23">
        <v>0</v>
      </c>
      <c r="BT36" s="23">
        <v>0</v>
      </c>
      <c r="BU36" s="23">
        <v>0</v>
      </c>
      <c r="BV36" s="23">
        <v>201.2</v>
      </c>
      <c r="BW36" s="23">
        <f t="shared" si="26"/>
        <v>600</v>
      </c>
      <c r="BX36" s="23">
        <v>0</v>
      </c>
      <c r="BY36" s="23">
        <v>0</v>
      </c>
      <c r="BZ36" s="23">
        <v>0</v>
      </c>
      <c r="CA36" s="23">
        <v>600</v>
      </c>
      <c r="CB36" s="23">
        <f t="shared" si="60"/>
        <v>610.6</v>
      </c>
      <c r="CC36" s="23">
        <v>0</v>
      </c>
      <c r="CD36" s="23">
        <v>0</v>
      </c>
      <c r="CE36" s="23">
        <v>0</v>
      </c>
      <c r="CF36" s="23">
        <v>610.6</v>
      </c>
      <c r="CG36" s="15">
        <f t="shared" si="28"/>
        <v>210.4</v>
      </c>
      <c r="CH36" s="15">
        <f t="shared" si="12"/>
        <v>0</v>
      </c>
      <c r="CI36" s="15">
        <f t="shared" si="13"/>
        <v>0</v>
      </c>
      <c r="CJ36" s="15">
        <f t="shared" si="14"/>
        <v>0</v>
      </c>
      <c r="CK36" s="15">
        <f t="shared" si="15"/>
        <v>210.4</v>
      </c>
      <c r="CL36" s="15">
        <f t="shared" si="16"/>
        <v>201.2</v>
      </c>
      <c r="CM36" s="15">
        <f t="shared" si="29"/>
        <v>0</v>
      </c>
      <c r="CN36" s="15">
        <f t="shared" si="30"/>
        <v>0</v>
      </c>
      <c r="CO36" s="15">
        <f t="shared" si="30"/>
        <v>0</v>
      </c>
      <c r="CP36" s="15">
        <f t="shared" si="30"/>
        <v>201.2</v>
      </c>
      <c r="CQ36" s="15">
        <f t="shared" si="31"/>
        <v>600</v>
      </c>
      <c r="CR36" s="15">
        <f t="shared" si="32"/>
        <v>0</v>
      </c>
      <c r="CS36" s="15">
        <f t="shared" si="33"/>
        <v>0</v>
      </c>
      <c r="CT36" s="15">
        <f t="shared" si="33"/>
        <v>0</v>
      </c>
      <c r="CU36" s="15">
        <f t="shared" si="33"/>
        <v>600</v>
      </c>
      <c r="CV36" s="15">
        <f t="shared" si="34"/>
        <v>114.9</v>
      </c>
      <c r="CW36" s="15">
        <f t="shared" si="35"/>
        <v>0</v>
      </c>
      <c r="CX36" s="15">
        <f t="shared" si="36"/>
        <v>0</v>
      </c>
      <c r="CY36" s="15">
        <f t="shared" si="37"/>
        <v>0</v>
      </c>
      <c r="CZ36" s="15">
        <f t="shared" si="38"/>
        <v>114.9</v>
      </c>
      <c r="DA36" s="15">
        <f t="shared" si="39"/>
        <v>201.2</v>
      </c>
      <c r="DB36" s="15">
        <f t="shared" si="40"/>
        <v>0</v>
      </c>
      <c r="DC36" s="15">
        <f t="shared" si="41"/>
        <v>0</v>
      </c>
      <c r="DD36" s="15">
        <f t="shared" si="41"/>
        <v>0</v>
      </c>
      <c r="DE36" s="15">
        <f t="shared" si="41"/>
        <v>201.2</v>
      </c>
      <c r="DF36" s="15">
        <f t="shared" si="42"/>
        <v>600</v>
      </c>
      <c r="DG36" s="15">
        <f t="shared" si="43"/>
        <v>0</v>
      </c>
      <c r="DH36" s="15">
        <f t="shared" si="44"/>
        <v>0</v>
      </c>
      <c r="DI36" s="15">
        <f t="shared" si="44"/>
        <v>0</v>
      </c>
      <c r="DJ36" s="15">
        <f t="shared" si="44"/>
        <v>600</v>
      </c>
      <c r="DK36" s="21" t="s">
        <v>126</v>
      </c>
    </row>
    <row r="37" spans="1:115" ht="270">
      <c r="A37" s="35" t="s">
        <v>190</v>
      </c>
      <c r="B37" s="19" t="s">
        <v>191</v>
      </c>
      <c r="C37" s="19" t="s">
        <v>88</v>
      </c>
      <c r="D37" s="19" t="s">
        <v>192</v>
      </c>
      <c r="E37" s="19" t="s">
        <v>90</v>
      </c>
      <c r="F37" s="19"/>
      <c r="G37" s="19"/>
      <c r="H37" s="19"/>
      <c r="I37" s="19"/>
      <c r="J37" s="19"/>
      <c r="K37" s="19"/>
      <c r="L37" s="19"/>
      <c r="M37" s="19"/>
      <c r="N37" s="19"/>
      <c r="O37" s="19"/>
      <c r="P37" s="19"/>
      <c r="Q37" s="19"/>
      <c r="R37" s="19"/>
      <c r="S37" s="19"/>
      <c r="T37" s="19"/>
      <c r="U37" s="19"/>
      <c r="V37" s="19"/>
      <c r="W37" s="19"/>
      <c r="X37" s="19"/>
      <c r="Y37" s="19"/>
      <c r="Z37" s="19" t="s">
        <v>130</v>
      </c>
      <c r="AA37" s="19" t="s">
        <v>64</v>
      </c>
      <c r="AB37" s="19" t="s">
        <v>131</v>
      </c>
      <c r="AC37" s="19" t="s">
        <v>193</v>
      </c>
      <c r="AD37" s="19" t="s">
        <v>64</v>
      </c>
      <c r="AE37" s="19" t="s">
        <v>194</v>
      </c>
      <c r="AF37" s="19" t="s">
        <v>195</v>
      </c>
      <c r="AG37" s="19" t="s">
        <v>196</v>
      </c>
      <c r="AH37" s="19" t="s">
        <v>83</v>
      </c>
      <c r="AI37" s="23">
        <f>SUM(AK37+AM37+AO37+AQ37)</f>
        <v>0</v>
      </c>
      <c r="AJ37" s="23">
        <f>SUM(AL37+AN37+AP37+AR37)</f>
        <v>0</v>
      </c>
      <c r="AK37" s="23">
        <v>0</v>
      </c>
      <c r="AL37" s="23">
        <v>0</v>
      </c>
      <c r="AM37" s="23">
        <v>0</v>
      </c>
      <c r="AN37" s="23">
        <v>0</v>
      </c>
      <c r="AO37" s="23">
        <v>0</v>
      </c>
      <c r="AP37" s="23">
        <v>0</v>
      </c>
      <c r="AQ37" s="23">
        <v>0</v>
      </c>
      <c r="AR37" s="23">
        <v>0</v>
      </c>
      <c r="AS37" s="23">
        <f t="shared" si="22"/>
        <v>789.4</v>
      </c>
      <c r="AT37" s="23">
        <v>0</v>
      </c>
      <c r="AU37" s="23">
        <v>69.599999999999994</v>
      </c>
      <c r="AV37" s="23">
        <v>0</v>
      </c>
      <c r="AW37" s="23">
        <v>719.8</v>
      </c>
      <c r="AX37" s="23">
        <f>SUM(AY37:BB37)</f>
        <v>0</v>
      </c>
      <c r="AY37" s="23">
        <v>0</v>
      </c>
      <c r="AZ37" s="23">
        <v>0</v>
      </c>
      <c r="BA37" s="23">
        <v>0</v>
      </c>
      <c r="BB37" s="23">
        <v>0</v>
      </c>
      <c r="BC37" s="23">
        <f>SUM(BD37:BG37)</f>
        <v>0</v>
      </c>
      <c r="BD37" s="23">
        <v>0</v>
      </c>
      <c r="BE37" s="23">
        <v>0</v>
      </c>
      <c r="BF37" s="23">
        <v>0</v>
      </c>
      <c r="BG37" s="23">
        <v>0</v>
      </c>
      <c r="BH37" s="23">
        <f>SUM(BJ37+BL37+BN37+BP37)</f>
        <v>0</v>
      </c>
      <c r="BI37" s="23">
        <f>SUM(BK37+BM37+BO37+BQ37)</f>
        <v>0</v>
      </c>
      <c r="BJ37" s="23">
        <v>0</v>
      </c>
      <c r="BK37" s="23">
        <v>0</v>
      </c>
      <c r="BL37" s="23">
        <v>0</v>
      </c>
      <c r="BM37" s="23">
        <v>0</v>
      </c>
      <c r="BN37" s="23">
        <v>0</v>
      </c>
      <c r="BO37" s="23">
        <v>0</v>
      </c>
      <c r="BP37" s="23">
        <v>0</v>
      </c>
      <c r="BQ37" s="23">
        <v>0</v>
      </c>
      <c r="BR37" s="23">
        <f t="shared" si="25"/>
        <v>789.4</v>
      </c>
      <c r="BS37" s="23">
        <v>0</v>
      </c>
      <c r="BT37" s="23">
        <v>69.599999999999994</v>
      </c>
      <c r="BU37" s="23">
        <v>0</v>
      </c>
      <c r="BV37" s="23">
        <v>719.8</v>
      </c>
      <c r="BW37" s="23">
        <f>SUM(BX37:CA37)</f>
        <v>0</v>
      </c>
      <c r="BX37" s="23">
        <v>0</v>
      </c>
      <c r="BY37" s="23">
        <v>0</v>
      </c>
      <c r="BZ37" s="23">
        <v>0</v>
      </c>
      <c r="CA37" s="23">
        <v>0</v>
      </c>
      <c r="CB37" s="23">
        <f>SUM(CC37:CF37)</f>
        <v>0</v>
      </c>
      <c r="CC37" s="23">
        <v>0</v>
      </c>
      <c r="CD37" s="23">
        <v>0</v>
      </c>
      <c r="CE37" s="23">
        <v>0</v>
      </c>
      <c r="CF37" s="23">
        <v>0</v>
      </c>
      <c r="CG37" s="15">
        <f t="shared" si="28"/>
        <v>0</v>
      </c>
      <c r="CH37" s="15">
        <f t="shared" si="12"/>
        <v>0</v>
      </c>
      <c r="CI37" s="15">
        <f t="shared" si="13"/>
        <v>0</v>
      </c>
      <c r="CJ37" s="15">
        <f t="shared" si="14"/>
        <v>0</v>
      </c>
      <c r="CK37" s="15">
        <f t="shared" si="15"/>
        <v>0</v>
      </c>
      <c r="CL37" s="15">
        <f t="shared" si="16"/>
        <v>789.4</v>
      </c>
      <c r="CM37" s="15">
        <f t="shared" si="29"/>
        <v>0</v>
      </c>
      <c r="CN37" s="15">
        <f t="shared" si="30"/>
        <v>69.599999999999994</v>
      </c>
      <c r="CO37" s="15">
        <f t="shared" si="30"/>
        <v>0</v>
      </c>
      <c r="CP37" s="15">
        <f t="shared" si="30"/>
        <v>719.8</v>
      </c>
      <c r="CQ37" s="15">
        <f t="shared" si="31"/>
        <v>0</v>
      </c>
      <c r="CR37" s="15">
        <f t="shared" si="32"/>
        <v>0</v>
      </c>
      <c r="CS37" s="15">
        <f t="shared" si="33"/>
        <v>0</v>
      </c>
      <c r="CT37" s="15">
        <f t="shared" si="33"/>
        <v>0</v>
      </c>
      <c r="CU37" s="15">
        <f t="shared" si="33"/>
        <v>0</v>
      </c>
      <c r="CV37" s="15">
        <f t="shared" si="34"/>
        <v>0</v>
      </c>
      <c r="CW37" s="15">
        <f t="shared" si="35"/>
        <v>0</v>
      </c>
      <c r="CX37" s="15">
        <f t="shared" si="36"/>
        <v>0</v>
      </c>
      <c r="CY37" s="15">
        <f t="shared" si="37"/>
        <v>0</v>
      </c>
      <c r="CZ37" s="15">
        <f t="shared" si="38"/>
        <v>0</v>
      </c>
      <c r="DA37" s="15">
        <f t="shared" si="39"/>
        <v>789.4</v>
      </c>
      <c r="DB37" s="15">
        <f t="shared" si="40"/>
        <v>0</v>
      </c>
      <c r="DC37" s="15">
        <f t="shared" si="41"/>
        <v>69.599999999999994</v>
      </c>
      <c r="DD37" s="15">
        <f t="shared" si="41"/>
        <v>0</v>
      </c>
      <c r="DE37" s="15">
        <f t="shared" si="41"/>
        <v>719.8</v>
      </c>
      <c r="DF37" s="15">
        <f t="shared" si="42"/>
        <v>0</v>
      </c>
      <c r="DG37" s="15">
        <f t="shared" si="43"/>
        <v>0</v>
      </c>
      <c r="DH37" s="15">
        <f t="shared" si="44"/>
        <v>0</v>
      </c>
      <c r="DI37" s="15">
        <f t="shared" si="44"/>
        <v>0</v>
      </c>
      <c r="DJ37" s="15">
        <f t="shared" si="44"/>
        <v>0</v>
      </c>
      <c r="DK37" s="21" t="s">
        <v>126</v>
      </c>
    </row>
    <row r="38" spans="1:115" ht="67.5">
      <c r="A38" s="18" t="s">
        <v>197</v>
      </c>
      <c r="B38" s="19" t="s">
        <v>198</v>
      </c>
      <c r="C38" s="19" t="s">
        <v>199</v>
      </c>
      <c r="D38" s="19" t="s">
        <v>200</v>
      </c>
      <c r="E38" s="19" t="s">
        <v>201</v>
      </c>
      <c r="F38" s="19"/>
      <c r="G38" s="19"/>
      <c r="H38" s="19"/>
      <c r="I38" s="19"/>
      <c r="J38" s="19"/>
      <c r="K38" s="19"/>
      <c r="L38" s="19"/>
      <c r="M38" s="19"/>
      <c r="N38" s="19"/>
      <c r="O38" s="19"/>
      <c r="P38" s="19"/>
      <c r="Q38" s="19"/>
      <c r="R38" s="19"/>
      <c r="S38" s="19"/>
      <c r="T38" s="19"/>
      <c r="U38" s="19"/>
      <c r="V38" s="19"/>
      <c r="W38" s="19"/>
      <c r="X38" s="19"/>
      <c r="Y38" s="19"/>
      <c r="Z38" s="19" t="s">
        <v>130</v>
      </c>
      <c r="AA38" s="19" t="s">
        <v>64</v>
      </c>
      <c r="AB38" s="19" t="s">
        <v>131</v>
      </c>
      <c r="AC38" s="19" t="s">
        <v>202</v>
      </c>
      <c r="AD38" s="19" t="s">
        <v>64</v>
      </c>
      <c r="AE38" s="19" t="s">
        <v>203</v>
      </c>
      <c r="AF38" s="19" t="s">
        <v>134</v>
      </c>
      <c r="AG38" s="19" t="s">
        <v>84</v>
      </c>
      <c r="AH38" s="19" t="s">
        <v>85</v>
      </c>
      <c r="AI38" s="23">
        <f t="shared" ref="AI38:AJ40" si="61">SUM(AK38+AM38+AO38+AQ38)</f>
        <v>60.6</v>
      </c>
      <c r="AJ38" s="23">
        <f t="shared" si="61"/>
        <v>60.6</v>
      </c>
      <c r="AK38" s="23">
        <v>0</v>
      </c>
      <c r="AL38" s="23">
        <v>0</v>
      </c>
      <c r="AM38" s="23">
        <v>0</v>
      </c>
      <c r="AN38" s="23">
        <v>0</v>
      </c>
      <c r="AO38" s="23">
        <v>0</v>
      </c>
      <c r="AP38" s="23">
        <v>0</v>
      </c>
      <c r="AQ38" s="23">
        <v>60.6</v>
      </c>
      <c r="AR38" s="23">
        <v>60.6</v>
      </c>
      <c r="AS38" s="23">
        <f t="shared" si="22"/>
        <v>51.3</v>
      </c>
      <c r="AT38" s="23">
        <v>0</v>
      </c>
      <c r="AU38" s="23">
        <v>0</v>
      </c>
      <c r="AV38" s="23">
        <v>0</v>
      </c>
      <c r="AW38" s="23">
        <v>51.3</v>
      </c>
      <c r="AX38" s="23">
        <f t="shared" ref="AX38:AX40" si="62">SUM(AY38:BB38)</f>
        <v>75.5</v>
      </c>
      <c r="AY38" s="23">
        <v>0</v>
      </c>
      <c r="AZ38" s="23">
        <v>0</v>
      </c>
      <c r="BA38" s="23">
        <v>0</v>
      </c>
      <c r="BB38" s="23">
        <v>75.5</v>
      </c>
      <c r="BC38" s="23">
        <f t="shared" ref="BC38:BC40" si="63">SUM(BD38:BG38)</f>
        <v>76.7</v>
      </c>
      <c r="BD38" s="23">
        <v>0</v>
      </c>
      <c r="BE38" s="23">
        <v>0</v>
      </c>
      <c r="BF38" s="23">
        <v>0</v>
      </c>
      <c r="BG38" s="23">
        <v>76.7</v>
      </c>
      <c r="BH38" s="23">
        <f t="shared" ref="BH38:BI40" si="64">SUM(BJ38+BL38+BN38+BP38)</f>
        <v>37.6</v>
      </c>
      <c r="BI38" s="23">
        <f t="shared" si="64"/>
        <v>37.6</v>
      </c>
      <c r="BJ38" s="23">
        <v>0</v>
      </c>
      <c r="BK38" s="23">
        <v>0</v>
      </c>
      <c r="BL38" s="23">
        <v>0</v>
      </c>
      <c r="BM38" s="23">
        <v>0</v>
      </c>
      <c r="BN38" s="23">
        <v>0</v>
      </c>
      <c r="BO38" s="23">
        <v>0</v>
      </c>
      <c r="BP38" s="23">
        <v>37.6</v>
      </c>
      <c r="BQ38" s="23">
        <v>37.6</v>
      </c>
      <c r="BR38" s="23">
        <f t="shared" si="25"/>
        <v>51.3</v>
      </c>
      <c r="BS38" s="23">
        <v>0</v>
      </c>
      <c r="BT38" s="23">
        <v>0</v>
      </c>
      <c r="BU38" s="23">
        <v>0</v>
      </c>
      <c r="BV38" s="23">
        <v>51.3</v>
      </c>
      <c r="BW38" s="23">
        <f t="shared" ref="BW38:BW40" si="65">SUM(BX38:CA38)</f>
        <v>52.1</v>
      </c>
      <c r="BX38" s="23">
        <v>0</v>
      </c>
      <c r="BY38" s="23">
        <v>0</v>
      </c>
      <c r="BZ38" s="23">
        <v>0</v>
      </c>
      <c r="CA38" s="23">
        <v>52.1</v>
      </c>
      <c r="CB38" s="23">
        <f t="shared" ref="CB38:CB40" si="66">SUM(CC38:CF38)</f>
        <v>76.7</v>
      </c>
      <c r="CC38" s="23">
        <v>0</v>
      </c>
      <c r="CD38" s="23">
        <v>0</v>
      </c>
      <c r="CE38" s="23">
        <v>0</v>
      </c>
      <c r="CF38" s="23">
        <v>76.7</v>
      </c>
      <c r="CG38" s="15">
        <f t="shared" si="28"/>
        <v>60.6</v>
      </c>
      <c r="CH38" s="15">
        <f t="shared" si="12"/>
        <v>0</v>
      </c>
      <c r="CI38" s="15">
        <f t="shared" si="13"/>
        <v>0</v>
      </c>
      <c r="CJ38" s="15">
        <f t="shared" si="14"/>
        <v>0</v>
      </c>
      <c r="CK38" s="15">
        <f t="shared" si="15"/>
        <v>60.6</v>
      </c>
      <c r="CL38" s="15">
        <f t="shared" si="16"/>
        <v>51.3</v>
      </c>
      <c r="CM38" s="15">
        <f t="shared" si="29"/>
        <v>0</v>
      </c>
      <c r="CN38" s="15">
        <f t="shared" si="30"/>
        <v>0</v>
      </c>
      <c r="CO38" s="15">
        <f t="shared" si="30"/>
        <v>0</v>
      </c>
      <c r="CP38" s="15">
        <f t="shared" si="30"/>
        <v>51.3</v>
      </c>
      <c r="CQ38" s="15">
        <f t="shared" si="31"/>
        <v>75.5</v>
      </c>
      <c r="CR38" s="15">
        <f t="shared" si="32"/>
        <v>0</v>
      </c>
      <c r="CS38" s="15">
        <f t="shared" si="33"/>
        <v>0</v>
      </c>
      <c r="CT38" s="15">
        <f t="shared" si="33"/>
        <v>0</v>
      </c>
      <c r="CU38" s="15">
        <f t="shared" si="33"/>
        <v>75.5</v>
      </c>
      <c r="CV38" s="15">
        <f t="shared" si="34"/>
        <v>37.6</v>
      </c>
      <c r="CW38" s="15">
        <f t="shared" si="35"/>
        <v>0</v>
      </c>
      <c r="CX38" s="15">
        <f t="shared" si="36"/>
        <v>0</v>
      </c>
      <c r="CY38" s="15">
        <f t="shared" si="37"/>
        <v>0</v>
      </c>
      <c r="CZ38" s="15">
        <f t="shared" si="38"/>
        <v>37.6</v>
      </c>
      <c r="DA38" s="15">
        <f t="shared" si="39"/>
        <v>51.3</v>
      </c>
      <c r="DB38" s="15">
        <f t="shared" si="40"/>
        <v>0</v>
      </c>
      <c r="DC38" s="15">
        <f t="shared" si="41"/>
        <v>0</v>
      </c>
      <c r="DD38" s="15">
        <f t="shared" si="41"/>
        <v>0</v>
      </c>
      <c r="DE38" s="15">
        <f t="shared" si="41"/>
        <v>51.3</v>
      </c>
      <c r="DF38" s="15">
        <f t="shared" si="42"/>
        <v>52.1</v>
      </c>
      <c r="DG38" s="15">
        <f t="shared" si="43"/>
        <v>0</v>
      </c>
      <c r="DH38" s="15">
        <f t="shared" si="44"/>
        <v>0</v>
      </c>
      <c r="DI38" s="15">
        <f t="shared" si="44"/>
        <v>0</v>
      </c>
      <c r="DJ38" s="15">
        <f t="shared" si="44"/>
        <v>52.1</v>
      </c>
      <c r="DK38" s="21" t="s">
        <v>126</v>
      </c>
    </row>
    <row r="39" spans="1:115" ht="78.75">
      <c r="A39" s="18" t="s">
        <v>204</v>
      </c>
      <c r="B39" s="19" t="s">
        <v>205</v>
      </c>
      <c r="C39" s="19" t="s">
        <v>206</v>
      </c>
      <c r="D39" s="19" t="s">
        <v>207</v>
      </c>
      <c r="E39" s="19" t="s">
        <v>208</v>
      </c>
      <c r="F39" s="19"/>
      <c r="G39" s="19"/>
      <c r="H39" s="19"/>
      <c r="I39" s="19"/>
      <c r="J39" s="19"/>
      <c r="K39" s="19"/>
      <c r="L39" s="19"/>
      <c r="M39" s="19"/>
      <c r="N39" s="19"/>
      <c r="O39" s="19"/>
      <c r="P39" s="19"/>
      <c r="Q39" s="19"/>
      <c r="R39" s="19"/>
      <c r="S39" s="19"/>
      <c r="T39" s="19"/>
      <c r="U39" s="19"/>
      <c r="V39" s="19"/>
      <c r="W39" s="19"/>
      <c r="X39" s="19"/>
      <c r="Y39" s="19"/>
      <c r="Z39" s="19" t="s">
        <v>78</v>
      </c>
      <c r="AA39" s="19" t="s">
        <v>64</v>
      </c>
      <c r="AB39" s="19" t="s">
        <v>79</v>
      </c>
      <c r="AC39" s="22" t="s">
        <v>209</v>
      </c>
      <c r="AD39" s="19" t="s">
        <v>64</v>
      </c>
      <c r="AE39" s="19" t="s">
        <v>210</v>
      </c>
      <c r="AF39" s="19" t="s">
        <v>83</v>
      </c>
      <c r="AG39" s="19" t="s">
        <v>84</v>
      </c>
      <c r="AH39" s="19" t="s">
        <v>85</v>
      </c>
      <c r="AI39" s="23">
        <f t="shared" si="61"/>
        <v>49</v>
      </c>
      <c r="AJ39" s="23">
        <f t="shared" si="61"/>
        <v>49</v>
      </c>
      <c r="AK39" s="23">
        <v>0</v>
      </c>
      <c r="AL39" s="23">
        <v>0</v>
      </c>
      <c r="AM39" s="23">
        <v>0</v>
      </c>
      <c r="AN39" s="23">
        <v>0</v>
      </c>
      <c r="AO39" s="23">
        <v>0</v>
      </c>
      <c r="AP39" s="23">
        <v>0</v>
      </c>
      <c r="AQ39" s="23">
        <v>49</v>
      </c>
      <c r="AR39" s="23">
        <v>49</v>
      </c>
      <c r="AS39" s="23">
        <f t="shared" si="22"/>
        <v>34.4</v>
      </c>
      <c r="AT39" s="23">
        <v>0</v>
      </c>
      <c r="AU39" s="23">
        <v>0</v>
      </c>
      <c r="AV39" s="23">
        <v>0</v>
      </c>
      <c r="AW39" s="23">
        <v>34.4</v>
      </c>
      <c r="AX39" s="23">
        <f t="shared" si="62"/>
        <v>50.2</v>
      </c>
      <c r="AY39" s="23">
        <v>0</v>
      </c>
      <c r="AZ39" s="23">
        <v>0</v>
      </c>
      <c r="BA39" s="23">
        <v>0</v>
      </c>
      <c r="BB39" s="23">
        <v>50.2</v>
      </c>
      <c r="BC39" s="23">
        <f t="shared" si="63"/>
        <v>51</v>
      </c>
      <c r="BD39" s="23">
        <v>0</v>
      </c>
      <c r="BE39" s="23">
        <v>0</v>
      </c>
      <c r="BF39" s="23">
        <v>0</v>
      </c>
      <c r="BG39" s="23">
        <v>51</v>
      </c>
      <c r="BH39" s="23">
        <f t="shared" si="64"/>
        <v>49</v>
      </c>
      <c r="BI39" s="23">
        <f t="shared" si="64"/>
        <v>49</v>
      </c>
      <c r="BJ39" s="23">
        <v>0</v>
      </c>
      <c r="BK39" s="23">
        <v>0</v>
      </c>
      <c r="BL39" s="23">
        <v>0</v>
      </c>
      <c r="BM39" s="23">
        <v>0</v>
      </c>
      <c r="BN39" s="23">
        <v>0</v>
      </c>
      <c r="BO39" s="23">
        <v>0</v>
      </c>
      <c r="BP39" s="23">
        <v>49</v>
      </c>
      <c r="BQ39" s="23">
        <v>49</v>
      </c>
      <c r="BR39" s="23">
        <f t="shared" si="25"/>
        <v>34.4</v>
      </c>
      <c r="BS39" s="23">
        <v>0</v>
      </c>
      <c r="BT39" s="23">
        <v>0</v>
      </c>
      <c r="BU39" s="23">
        <v>0</v>
      </c>
      <c r="BV39" s="23">
        <v>34.4</v>
      </c>
      <c r="BW39" s="23">
        <f t="shared" si="65"/>
        <v>50.2</v>
      </c>
      <c r="BX39" s="23">
        <v>0</v>
      </c>
      <c r="BY39" s="23">
        <v>0</v>
      </c>
      <c r="BZ39" s="23">
        <v>0</v>
      </c>
      <c r="CA39" s="23">
        <v>50.2</v>
      </c>
      <c r="CB39" s="23">
        <f t="shared" si="66"/>
        <v>51</v>
      </c>
      <c r="CC39" s="23">
        <v>0</v>
      </c>
      <c r="CD39" s="23">
        <v>0</v>
      </c>
      <c r="CE39" s="23">
        <v>0</v>
      </c>
      <c r="CF39" s="23">
        <v>51</v>
      </c>
      <c r="CG39" s="15">
        <f t="shared" si="28"/>
        <v>49</v>
      </c>
      <c r="CH39" s="15">
        <f t="shared" si="12"/>
        <v>0</v>
      </c>
      <c r="CI39" s="15">
        <f t="shared" si="13"/>
        <v>0</v>
      </c>
      <c r="CJ39" s="15">
        <f t="shared" si="14"/>
        <v>0</v>
      </c>
      <c r="CK39" s="15">
        <f t="shared" si="15"/>
        <v>49</v>
      </c>
      <c r="CL39" s="15">
        <f t="shared" si="16"/>
        <v>34.4</v>
      </c>
      <c r="CM39" s="15">
        <f t="shared" si="29"/>
        <v>0</v>
      </c>
      <c r="CN39" s="15">
        <f t="shared" si="30"/>
        <v>0</v>
      </c>
      <c r="CO39" s="15">
        <f t="shared" si="30"/>
        <v>0</v>
      </c>
      <c r="CP39" s="15">
        <f t="shared" si="30"/>
        <v>34.4</v>
      </c>
      <c r="CQ39" s="15">
        <f t="shared" si="31"/>
        <v>50.2</v>
      </c>
      <c r="CR39" s="15">
        <f t="shared" si="32"/>
        <v>0</v>
      </c>
      <c r="CS39" s="15">
        <f t="shared" si="33"/>
        <v>0</v>
      </c>
      <c r="CT39" s="15">
        <f t="shared" si="33"/>
        <v>0</v>
      </c>
      <c r="CU39" s="15">
        <f t="shared" si="33"/>
        <v>50.2</v>
      </c>
      <c r="CV39" s="15">
        <f t="shared" si="34"/>
        <v>49</v>
      </c>
      <c r="CW39" s="15">
        <f t="shared" si="35"/>
        <v>0</v>
      </c>
      <c r="CX39" s="15">
        <f t="shared" si="36"/>
        <v>0</v>
      </c>
      <c r="CY39" s="15">
        <f t="shared" si="37"/>
        <v>0</v>
      </c>
      <c r="CZ39" s="15">
        <f t="shared" si="38"/>
        <v>49</v>
      </c>
      <c r="DA39" s="15">
        <f t="shared" si="39"/>
        <v>34.4</v>
      </c>
      <c r="DB39" s="15">
        <f t="shared" si="40"/>
        <v>0</v>
      </c>
      <c r="DC39" s="15">
        <f t="shared" si="41"/>
        <v>0</v>
      </c>
      <c r="DD39" s="15">
        <f t="shared" si="41"/>
        <v>0</v>
      </c>
      <c r="DE39" s="15">
        <f t="shared" si="41"/>
        <v>34.4</v>
      </c>
      <c r="DF39" s="15">
        <f t="shared" si="42"/>
        <v>50.2</v>
      </c>
      <c r="DG39" s="15">
        <f t="shared" si="43"/>
        <v>0</v>
      </c>
      <c r="DH39" s="15">
        <f t="shared" si="44"/>
        <v>0</v>
      </c>
      <c r="DI39" s="15">
        <f t="shared" si="44"/>
        <v>0</v>
      </c>
      <c r="DJ39" s="15">
        <f t="shared" si="44"/>
        <v>50.2</v>
      </c>
      <c r="DK39" s="21" t="s">
        <v>126</v>
      </c>
    </row>
    <row r="40" spans="1:115" s="17" customFormat="1" ht="126">
      <c r="A40" s="36" t="s">
        <v>211</v>
      </c>
      <c r="B40" s="14" t="s">
        <v>212</v>
      </c>
      <c r="C40" s="14" t="s">
        <v>52</v>
      </c>
      <c r="D40" s="14" t="s">
        <v>52</v>
      </c>
      <c r="E40" s="14" t="s">
        <v>52</v>
      </c>
      <c r="F40" s="14" t="s">
        <v>52</v>
      </c>
      <c r="G40" s="14" t="s">
        <v>52</v>
      </c>
      <c r="H40" s="14" t="s">
        <v>52</v>
      </c>
      <c r="I40" s="14" t="s">
        <v>52</v>
      </c>
      <c r="J40" s="14" t="s">
        <v>52</v>
      </c>
      <c r="K40" s="14" t="s">
        <v>52</v>
      </c>
      <c r="L40" s="14" t="s">
        <v>52</v>
      </c>
      <c r="M40" s="14" t="s">
        <v>52</v>
      </c>
      <c r="N40" s="14" t="s">
        <v>52</v>
      </c>
      <c r="O40" s="14" t="s">
        <v>52</v>
      </c>
      <c r="P40" s="14" t="s">
        <v>52</v>
      </c>
      <c r="Q40" s="14" t="s">
        <v>52</v>
      </c>
      <c r="R40" s="14" t="s">
        <v>52</v>
      </c>
      <c r="S40" s="14" t="s">
        <v>52</v>
      </c>
      <c r="T40" s="14" t="s">
        <v>52</v>
      </c>
      <c r="U40" s="14" t="s">
        <v>52</v>
      </c>
      <c r="V40" s="14" t="s">
        <v>52</v>
      </c>
      <c r="W40" s="14" t="s">
        <v>52</v>
      </c>
      <c r="X40" s="14" t="s">
        <v>52</v>
      </c>
      <c r="Y40" s="14" t="s">
        <v>52</v>
      </c>
      <c r="Z40" s="14" t="s">
        <v>52</v>
      </c>
      <c r="AA40" s="14" t="s">
        <v>52</v>
      </c>
      <c r="AB40" s="14" t="s">
        <v>52</v>
      </c>
      <c r="AC40" s="14" t="s">
        <v>52</v>
      </c>
      <c r="AD40" s="14" t="s">
        <v>52</v>
      </c>
      <c r="AE40" s="14" t="s">
        <v>52</v>
      </c>
      <c r="AF40" s="14" t="s">
        <v>52</v>
      </c>
      <c r="AG40" s="14" t="s">
        <v>52</v>
      </c>
      <c r="AH40" s="14" t="s">
        <v>52</v>
      </c>
      <c r="AI40" s="15">
        <f t="shared" si="61"/>
        <v>5318.9</v>
      </c>
      <c r="AJ40" s="15">
        <f t="shared" si="61"/>
        <v>5146.4999999999991</v>
      </c>
      <c r="AK40" s="15">
        <f>SUM(AK42+AK43+AK44)+AK45+AK46</f>
        <v>0</v>
      </c>
      <c r="AL40" s="15">
        <f t="shared" ref="AL40:AR40" si="67">SUM(AL42+AL43+AL44)+AL45+AL46</f>
        <v>0</v>
      </c>
      <c r="AM40" s="15">
        <f t="shared" si="67"/>
        <v>0</v>
      </c>
      <c r="AN40" s="15">
        <f t="shared" si="67"/>
        <v>0</v>
      </c>
      <c r="AO40" s="15">
        <f t="shared" si="67"/>
        <v>0</v>
      </c>
      <c r="AP40" s="15">
        <f t="shared" si="67"/>
        <v>0</v>
      </c>
      <c r="AQ40" s="15">
        <f t="shared" si="67"/>
        <v>5318.9</v>
      </c>
      <c r="AR40" s="15">
        <f t="shared" si="67"/>
        <v>5146.4999999999991</v>
      </c>
      <c r="AS40" s="15">
        <f t="shared" si="22"/>
        <v>5451.5999999999995</v>
      </c>
      <c r="AT40" s="15">
        <f t="shared" ref="AT40:AW40" si="68">SUM(AT42+AT43+AT44)+AT45+AT46</f>
        <v>0</v>
      </c>
      <c r="AU40" s="15">
        <f t="shared" si="68"/>
        <v>0</v>
      </c>
      <c r="AV40" s="15">
        <f t="shared" si="68"/>
        <v>0</v>
      </c>
      <c r="AW40" s="15">
        <f t="shared" si="68"/>
        <v>5451.5999999999995</v>
      </c>
      <c r="AX40" s="15">
        <f t="shared" si="62"/>
        <v>5399.2</v>
      </c>
      <c r="AY40" s="15">
        <f t="shared" ref="AY40:BB40" si="69">SUM(AY42+AY43+AY44)+AY45+AY46</f>
        <v>0</v>
      </c>
      <c r="AZ40" s="15">
        <f t="shared" si="69"/>
        <v>0</v>
      </c>
      <c r="BA40" s="15">
        <f t="shared" si="69"/>
        <v>0</v>
      </c>
      <c r="BB40" s="15">
        <f t="shared" si="69"/>
        <v>5399.2</v>
      </c>
      <c r="BC40" s="15">
        <f t="shared" si="63"/>
        <v>5422.6999999999989</v>
      </c>
      <c r="BD40" s="15">
        <f t="shared" ref="BD40:BG40" si="70">SUM(BD42+BD43+BD44)+BD45+BD46</f>
        <v>0</v>
      </c>
      <c r="BE40" s="15">
        <f t="shared" si="70"/>
        <v>0</v>
      </c>
      <c r="BF40" s="15">
        <f t="shared" si="70"/>
        <v>0</v>
      </c>
      <c r="BG40" s="15">
        <f t="shared" si="70"/>
        <v>5422.6999999999989</v>
      </c>
      <c r="BH40" s="15">
        <f t="shared" si="64"/>
        <v>5253.4</v>
      </c>
      <c r="BI40" s="15">
        <f t="shared" si="64"/>
        <v>5080.9999999999991</v>
      </c>
      <c r="BJ40" s="15">
        <f t="shared" ref="BJ40:BQ40" si="71">SUM(BJ42+BJ43+BJ44)+BJ45+BJ46</f>
        <v>0</v>
      </c>
      <c r="BK40" s="15">
        <f t="shared" si="71"/>
        <v>0</v>
      </c>
      <c r="BL40" s="15">
        <f t="shared" si="71"/>
        <v>0</v>
      </c>
      <c r="BM40" s="15">
        <f t="shared" si="71"/>
        <v>0</v>
      </c>
      <c r="BN40" s="15">
        <f t="shared" si="71"/>
        <v>0</v>
      </c>
      <c r="BO40" s="15">
        <f t="shared" si="71"/>
        <v>0</v>
      </c>
      <c r="BP40" s="15">
        <f t="shared" si="71"/>
        <v>5253.4</v>
      </c>
      <c r="BQ40" s="15">
        <f t="shared" si="71"/>
        <v>5080.9999999999991</v>
      </c>
      <c r="BR40" s="15">
        <f t="shared" si="25"/>
        <v>5451.5999999999995</v>
      </c>
      <c r="BS40" s="15">
        <f t="shared" ref="BS40:BV40" si="72">SUM(BS42+BS43+BS44)+BS45+BS46</f>
        <v>0</v>
      </c>
      <c r="BT40" s="15">
        <f t="shared" si="72"/>
        <v>0</v>
      </c>
      <c r="BU40" s="15">
        <f t="shared" si="72"/>
        <v>0</v>
      </c>
      <c r="BV40" s="15">
        <f t="shared" si="72"/>
        <v>5451.5999999999995</v>
      </c>
      <c r="BW40" s="15">
        <f t="shared" si="65"/>
        <v>5399.2</v>
      </c>
      <c r="BX40" s="15">
        <f t="shared" ref="BX40:CA40" si="73">SUM(BX42+BX43+BX44)+BX45+BX46</f>
        <v>0</v>
      </c>
      <c r="BY40" s="15">
        <f t="shared" si="73"/>
        <v>0</v>
      </c>
      <c r="BZ40" s="15">
        <f t="shared" si="73"/>
        <v>0</v>
      </c>
      <c r="CA40" s="15">
        <f t="shared" si="73"/>
        <v>5399.2</v>
      </c>
      <c r="CB40" s="15">
        <f t="shared" si="66"/>
        <v>5422.6999999999989</v>
      </c>
      <c r="CC40" s="15">
        <f t="shared" ref="CC40:CF40" si="74">SUM(CC42+CC43+CC44)+CC45+CC46</f>
        <v>0</v>
      </c>
      <c r="CD40" s="15">
        <f t="shared" si="74"/>
        <v>0</v>
      </c>
      <c r="CE40" s="15">
        <f t="shared" si="74"/>
        <v>0</v>
      </c>
      <c r="CF40" s="15">
        <f t="shared" si="74"/>
        <v>5422.6999999999989</v>
      </c>
      <c r="CG40" s="15">
        <f t="shared" si="28"/>
        <v>5146.4999999999991</v>
      </c>
      <c r="CH40" s="15">
        <f t="shared" si="12"/>
        <v>0</v>
      </c>
      <c r="CI40" s="15">
        <f t="shared" si="13"/>
        <v>0</v>
      </c>
      <c r="CJ40" s="15">
        <f t="shared" si="14"/>
        <v>0</v>
      </c>
      <c r="CK40" s="15">
        <f t="shared" si="15"/>
        <v>5146.4999999999991</v>
      </c>
      <c r="CL40" s="15">
        <f t="shared" si="16"/>
        <v>5451.5999999999995</v>
      </c>
      <c r="CM40" s="15">
        <f t="shared" si="29"/>
        <v>0</v>
      </c>
      <c r="CN40" s="15">
        <f t="shared" si="30"/>
        <v>0</v>
      </c>
      <c r="CO40" s="15">
        <f t="shared" si="30"/>
        <v>0</v>
      </c>
      <c r="CP40" s="15">
        <f t="shared" si="30"/>
        <v>5451.5999999999995</v>
      </c>
      <c r="CQ40" s="15">
        <f t="shared" si="31"/>
        <v>5399.2</v>
      </c>
      <c r="CR40" s="15">
        <f t="shared" si="32"/>
        <v>0</v>
      </c>
      <c r="CS40" s="15">
        <f t="shared" si="33"/>
        <v>0</v>
      </c>
      <c r="CT40" s="15">
        <f t="shared" si="33"/>
        <v>0</v>
      </c>
      <c r="CU40" s="15">
        <f t="shared" si="33"/>
        <v>5399.2</v>
      </c>
      <c r="CV40" s="15">
        <f t="shared" si="34"/>
        <v>5080.9999999999991</v>
      </c>
      <c r="CW40" s="15">
        <f t="shared" si="35"/>
        <v>0</v>
      </c>
      <c r="CX40" s="15">
        <f t="shared" si="36"/>
        <v>0</v>
      </c>
      <c r="CY40" s="15">
        <f t="shared" si="37"/>
        <v>0</v>
      </c>
      <c r="CZ40" s="15">
        <f t="shared" si="38"/>
        <v>5080.9999999999991</v>
      </c>
      <c r="DA40" s="15">
        <f t="shared" si="39"/>
        <v>5451.5999999999995</v>
      </c>
      <c r="DB40" s="15">
        <f t="shared" si="40"/>
        <v>0</v>
      </c>
      <c r="DC40" s="15">
        <f t="shared" si="41"/>
        <v>0</v>
      </c>
      <c r="DD40" s="15">
        <f t="shared" si="41"/>
        <v>0</v>
      </c>
      <c r="DE40" s="15">
        <f t="shared" si="41"/>
        <v>5451.5999999999995</v>
      </c>
      <c r="DF40" s="15">
        <f t="shared" si="42"/>
        <v>5399.2</v>
      </c>
      <c r="DG40" s="15">
        <f t="shared" si="43"/>
        <v>0</v>
      </c>
      <c r="DH40" s="15">
        <f t="shared" si="44"/>
        <v>0</v>
      </c>
      <c r="DI40" s="15">
        <f t="shared" si="44"/>
        <v>0</v>
      </c>
      <c r="DJ40" s="15">
        <f t="shared" si="44"/>
        <v>5399.2</v>
      </c>
      <c r="DK40" s="16"/>
    </row>
    <row r="41" spans="1:115">
      <c r="A41" s="18" t="s">
        <v>53</v>
      </c>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37"/>
      <c r="CC41" s="20"/>
      <c r="CD41" s="20"/>
      <c r="CE41" s="20"/>
      <c r="CF41" s="20"/>
      <c r="CG41" s="15">
        <f t="shared" si="28"/>
        <v>0</v>
      </c>
      <c r="CH41" s="15">
        <f t="shared" si="12"/>
        <v>0</v>
      </c>
      <c r="CI41" s="15">
        <f t="shared" si="13"/>
        <v>0</v>
      </c>
      <c r="CJ41" s="15">
        <f t="shared" si="14"/>
        <v>0</v>
      </c>
      <c r="CK41" s="15">
        <f t="shared" si="15"/>
        <v>0</v>
      </c>
      <c r="CL41" s="15">
        <f t="shared" si="16"/>
        <v>0</v>
      </c>
      <c r="CM41" s="15">
        <f t="shared" si="29"/>
        <v>0</v>
      </c>
      <c r="CN41" s="15">
        <f t="shared" si="30"/>
        <v>0</v>
      </c>
      <c r="CO41" s="15">
        <f t="shared" si="30"/>
        <v>0</v>
      </c>
      <c r="CP41" s="15">
        <f t="shared" si="30"/>
        <v>0</v>
      </c>
      <c r="CQ41" s="15">
        <f t="shared" si="31"/>
        <v>0</v>
      </c>
      <c r="CR41" s="15">
        <f t="shared" si="32"/>
        <v>0</v>
      </c>
      <c r="CS41" s="15">
        <f t="shared" si="33"/>
        <v>0</v>
      </c>
      <c r="CT41" s="15">
        <f t="shared" si="33"/>
        <v>0</v>
      </c>
      <c r="CU41" s="15">
        <f t="shared" si="33"/>
        <v>0</v>
      </c>
      <c r="CV41" s="15">
        <f t="shared" si="34"/>
        <v>0</v>
      </c>
      <c r="CW41" s="15">
        <f t="shared" si="35"/>
        <v>0</v>
      </c>
      <c r="CX41" s="15">
        <f t="shared" si="36"/>
        <v>0</v>
      </c>
      <c r="CY41" s="15">
        <f t="shared" si="37"/>
        <v>0</v>
      </c>
      <c r="CZ41" s="15">
        <f t="shared" si="38"/>
        <v>0</v>
      </c>
      <c r="DA41" s="15">
        <f t="shared" si="39"/>
        <v>0</v>
      </c>
      <c r="DB41" s="15">
        <f t="shared" si="40"/>
        <v>0</v>
      </c>
      <c r="DC41" s="15">
        <f t="shared" si="41"/>
        <v>0</v>
      </c>
      <c r="DD41" s="15">
        <f t="shared" si="41"/>
        <v>0</v>
      </c>
      <c r="DE41" s="15">
        <f t="shared" si="41"/>
        <v>0</v>
      </c>
      <c r="DF41" s="15">
        <f t="shared" si="42"/>
        <v>0</v>
      </c>
      <c r="DG41" s="15">
        <f t="shared" si="43"/>
        <v>0</v>
      </c>
      <c r="DH41" s="15">
        <f t="shared" si="44"/>
        <v>0</v>
      </c>
      <c r="DI41" s="15">
        <f t="shared" si="44"/>
        <v>0</v>
      </c>
      <c r="DJ41" s="15">
        <f t="shared" si="44"/>
        <v>0</v>
      </c>
      <c r="DK41" s="21"/>
    </row>
    <row r="42" spans="1:115" ht="101.25">
      <c r="A42" s="18" t="s">
        <v>213</v>
      </c>
      <c r="B42" s="19" t="s">
        <v>214</v>
      </c>
      <c r="C42" s="19" t="s">
        <v>215</v>
      </c>
      <c r="D42" s="19" t="s">
        <v>216</v>
      </c>
      <c r="E42" s="19" t="s">
        <v>217</v>
      </c>
      <c r="F42" s="19"/>
      <c r="G42" s="19"/>
      <c r="H42" s="19"/>
      <c r="I42" s="19"/>
      <c r="J42" s="19"/>
      <c r="K42" s="19"/>
      <c r="L42" s="19"/>
      <c r="M42" s="19"/>
      <c r="N42" s="19"/>
      <c r="O42" s="19"/>
      <c r="P42" s="19"/>
      <c r="Q42" s="19"/>
      <c r="R42" s="19"/>
      <c r="S42" s="19"/>
      <c r="T42" s="19"/>
      <c r="U42" s="19"/>
      <c r="V42" s="19"/>
      <c r="W42" s="22" t="s">
        <v>218</v>
      </c>
      <c r="X42" s="19" t="s">
        <v>121</v>
      </c>
      <c r="Y42" s="19" t="s">
        <v>219</v>
      </c>
      <c r="Z42" s="19"/>
      <c r="AA42" s="19"/>
      <c r="AB42" s="19"/>
      <c r="AC42" s="22" t="s">
        <v>220</v>
      </c>
      <c r="AD42" s="19" t="s">
        <v>64</v>
      </c>
      <c r="AE42" s="19" t="s">
        <v>221</v>
      </c>
      <c r="AF42" s="19" t="s">
        <v>66</v>
      </c>
      <c r="AG42" s="19" t="s">
        <v>222</v>
      </c>
      <c r="AH42" s="19" t="s">
        <v>223</v>
      </c>
      <c r="AI42" s="23">
        <f t="shared" ref="AI42:AJ47" si="75">SUM(AK42+AM42+AO42+AQ42)</f>
        <v>1911.2</v>
      </c>
      <c r="AJ42" s="23">
        <f t="shared" si="75"/>
        <v>1738.8</v>
      </c>
      <c r="AK42" s="23">
        <v>0</v>
      </c>
      <c r="AL42" s="23">
        <v>0</v>
      </c>
      <c r="AM42" s="23">
        <v>0</v>
      </c>
      <c r="AN42" s="23">
        <v>0</v>
      </c>
      <c r="AO42" s="23">
        <v>0</v>
      </c>
      <c r="AP42" s="23">
        <v>0</v>
      </c>
      <c r="AQ42" s="23">
        <v>1911.2</v>
      </c>
      <c r="AR42" s="23">
        <v>1738.8</v>
      </c>
      <c r="AS42" s="23">
        <f t="shared" ref="AS42:AS79" si="76">SUM(AT42:AW42)</f>
        <v>1909</v>
      </c>
      <c r="AT42" s="23">
        <v>0</v>
      </c>
      <c r="AU42" s="23">
        <v>0</v>
      </c>
      <c r="AV42" s="23">
        <v>0</v>
      </c>
      <c r="AW42" s="23">
        <v>1909</v>
      </c>
      <c r="AX42" s="23">
        <f>SUM(AY42:BB42)</f>
        <v>1976.4</v>
      </c>
      <c r="AY42" s="23">
        <v>0</v>
      </c>
      <c r="AZ42" s="23">
        <v>0</v>
      </c>
      <c r="BA42" s="23">
        <v>0</v>
      </c>
      <c r="BB42" s="23">
        <v>1976.4</v>
      </c>
      <c r="BC42" s="23">
        <f t="shared" ref="BC42:BC44" si="77">SUM(BD42:BG42)</f>
        <v>1999.7</v>
      </c>
      <c r="BD42" s="23">
        <v>0</v>
      </c>
      <c r="BE42" s="23">
        <v>0</v>
      </c>
      <c r="BF42" s="23">
        <v>0</v>
      </c>
      <c r="BG42" s="23">
        <v>1999.7</v>
      </c>
      <c r="BH42" s="23">
        <f t="shared" ref="BH42:BI47" si="78">SUM(BJ42+BL42+BN42+BP42)</f>
        <v>1845.7</v>
      </c>
      <c r="BI42" s="23">
        <f t="shared" si="78"/>
        <v>1673.3</v>
      </c>
      <c r="BJ42" s="23">
        <v>0</v>
      </c>
      <c r="BK42" s="23">
        <v>0</v>
      </c>
      <c r="BL42" s="23">
        <v>0</v>
      </c>
      <c r="BM42" s="23">
        <v>0</v>
      </c>
      <c r="BN42" s="23">
        <v>0</v>
      </c>
      <c r="BO42" s="23">
        <v>0</v>
      </c>
      <c r="BP42" s="23">
        <v>1845.7</v>
      </c>
      <c r="BQ42" s="23">
        <v>1673.3</v>
      </c>
      <c r="BR42" s="23">
        <f t="shared" ref="BR42:BR79" si="79">SUM(BS42:BV42)</f>
        <v>1909</v>
      </c>
      <c r="BS42" s="23">
        <v>0</v>
      </c>
      <c r="BT42" s="23">
        <v>0</v>
      </c>
      <c r="BU42" s="23">
        <v>0</v>
      </c>
      <c r="BV42" s="23">
        <v>1909</v>
      </c>
      <c r="BW42" s="23">
        <f>SUM(BX42:CA42)</f>
        <v>1976.4</v>
      </c>
      <c r="BX42" s="23">
        <v>0</v>
      </c>
      <c r="BY42" s="23">
        <v>0</v>
      </c>
      <c r="BZ42" s="23">
        <v>0</v>
      </c>
      <c r="CA42" s="23">
        <v>1976.4</v>
      </c>
      <c r="CB42" s="23">
        <f t="shared" ref="CB42:CB44" si="80">SUM(CC42:CF42)</f>
        <v>1999.7</v>
      </c>
      <c r="CC42" s="23">
        <v>0</v>
      </c>
      <c r="CD42" s="23">
        <v>0</v>
      </c>
      <c r="CE42" s="23">
        <v>0</v>
      </c>
      <c r="CF42" s="23">
        <v>1999.7</v>
      </c>
      <c r="CG42" s="15">
        <f t="shared" si="28"/>
        <v>1738.8</v>
      </c>
      <c r="CH42" s="15">
        <f t="shared" si="12"/>
        <v>0</v>
      </c>
      <c r="CI42" s="15">
        <f t="shared" si="13"/>
        <v>0</v>
      </c>
      <c r="CJ42" s="15">
        <f t="shared" si="14"/>
        <v>0</v>
      </c>
      <c r="CK42" s="15">
        <f t="shared" si="15"/>
        <v>1738.8</v>
      </c>
      <c r="CL42" s="15">
        <f t="shared" si="16"/>
        <v>1909</v>
      </c>
      <c r="CM42" s="15">
        <f t="shared" si="29"/>
        <v>0</v>
      </c>
      <c r="CN42" s="15">
        <f t="shared" si="30"/>
        <v>0</v>
      </c>
      <c r="CO42" s="15">
        <f t="shared" si="30"/>
        <v>0</v>
      </c>
      <c r="CP42" s="15">
        <f t="shared" si="30"/>
        <v>1909</v>
      </c>
      <c r="CQ42" s="15">
        <f t="shared" si="31"/>
        <v>1976.4</v>
      </c>
      <c r="CR42" s="15">
        <f t="shared" si="32"/>
        <v>0</v>
      </c>
      <c r="CS42" s="15">
        <f t="shared" si="33"/>
        <v>0</v>
      </c>
      <c r="CT42" s="15">
        <f t="shared" si="33"/>
        <v>0</v>
      </c>
      <c r="CU42" s="15">
        <f t="shared" si="33"/>
        <v>1976.4</v>
      </c>
      <c r="CV42" s="15">
        <f t="shared" si="34"/>
        <v>1673.3</v>
      </c>
      <c r="CW42" s="15">
        <f t="shared" si="35"/>
        <v>0</v>
      </c>
      <c r="CX42" s="15">
        <f t="shared" si="36"/>
        <v>0</v>
      </c>
      <c r="CY42" s="15">
        <f t="shared" si="37"/>
        <v>0</v>
      </c>
      <c r="CZ42" s="15">
        <f t="shared" si="38"/>
        <v>1673.3</v>
      </c>
      <c r="DA42" s="15">
        <f t="shared" si="39"/>
        <v>1909</v>
      </c>
      <c r="DB42" s="15">
        <f t="shared" si="40"/>
        <v>0</v>
      </c>
      <c r="DC42" s="15">
        <f t="shared" si="41"/>
        <v>0</v>
      </c>
      <c r="DD42" s="15">
        <f t="shared" si="41"/>
        <v>0</v>
      </c>
      <c r="DE42" s="15">
        <f t="shared" si="41"/>
        <v>1909</v>
      </c>
      <c r="DF42" s="15">
        <f t="shared" si="42"/>
        <v>1976.4</v>
      </c>
      <c r="DG42" s="15">
        <f t="shared" si="43"/>
        <v>0</v>
      </c>
      <c r="DH42" s="15">
        <f t="shared" si="44"/>
        <v>0</v>
      </c>
      <c r="DI42" s="15">
        <f t="shared" si="44"/>
        <v>0</v>
      </c>
      <c r="DJ42" s="15">
        <f t="shared" si="44"/>
        <v>1976.4</v>
      </c>
      <c r="DK42" s="21" t="s">
        <v>224</v>
      </c>
    </row>
    <row r="43" spans="1:115" ht="214.5" customHeight="1">
      <c r="A43" s="18" t="s">
        <v>225</v>
      </c>
      <c r="B43" s="19" t="s">
        <v>226</v>
      </c>
      <c r="C43" s="19" t="s">
        <v>215</v>
      </c>
      <c r="D43" s="19" t="s">
        <v>216</v>
      </c>
      <c r="E43" s="19" t="s">
        <v>217</v>
      </c>
      <c r="F43" s="19"/>
      <c r="G43" s="19"/>
      <c r="H43" s="19"/>
      <c r="I43" s="19"/>
      <c r="J43" s="19"/>
      <c r="K43" s="19"/>
      <c r="L43" s="19"/>
      <c r="M43" s="19"/>
      <c r="N43" s="19"/>
      <c r="O43" s="19"/>
      <c r="P43" s="19"/>
      <c r="Q43" s="19"/>
      <c r="R43" s="19"/>
      <c r="S43" s="19"/>
      <c r="T43" s="19"/>
      <c r="U43" s="19"/>
      <c r="V43" s="19"/>
      <c r="W43" s="22" t="s">
        <v>218</v>
      </c>
      <c r="X43" s="19" t="s">
        <v>121</v>
      </c>
      <c r="Y43" s="19" t="s">
        <v>219</v>
      </c>
      <c r="Z43" s="19"/>
      <c r="AA43" s="19"/>
      <c r="AB43" s="19"/>
      <c r="AC43" s="22" t="s">
        <v>227</v>
      </c>
      <c r="AD43" s="19" t="s">
        <v>228</v>
      </c>
      <c r="AE43" s="19" t="s">
        <v>229</v>
      </c>
      <c r="AF43" s="19" t="s">
        <v>66</v>
      </c>
      <c r="AG43" s="19" t="s">
        <v>230</v>
      </c>
      <c r="AH43" s="19" t="s">
        <v>231</v>
      </c>
      <c r="AI43" s="23">
        <f t="shared" si="75"/>
        <v>3021.6</v>
      </c>
      <c r="AJ43" s="23">
        <f t="shared" si="75"/>
        <v>3021.6</v>
      </c>
      <c r="AK43" s="23">
        <v>0</v>
      </c>
      <c r="AL43" s="23">
        <v>0</v>
      </c>
      <c r="AM43" s="23">
        <v>0</v>
      </c>
      <c r="AN43" s="23">
        <v>0</v>
      </c>
      <c r="AO43" s="23">
        <v>0</v>
      </c>
      <c r="AP43" s="23">
        <v>0</v>
      </c>
      <c r="AQ43" s="23">
        <v>3021.6</v>
      </c>
      <c r="AR43" s="23">
        <v>3021.6</v>
      </c>
      <c r="AS43" s="23">
        <f t="shared" si="76"/>
        <v>3068.7</v>
      </c>
      <c r="AT43" s="23">
        <v>0</v>
      </c>
      <c r="AU43" s="23">
        <v>0</v>
      </c>
      <c r="AV43" s="23">
        <v>0</v>
      </c>
      <c r="AW43" s="23">
        <v>3068.7</v>
      </c>
      <c r="AX43" s="23">
        <f>SUM(AY43:BB43)</f>
        <v>3068.7</v>
      </c>
      <c r="AY43" s="23">
        <v>0</v>
      </c>
      <c r="AZ43" s="23">
        <v>0</v>
      </c>
      <c r="BA43" s="23">
        <v>0</v>
      </c>
      <c r="BB43" s="23">
        <v>3068.7</v>
      </c>
      <c r="BC43" s="23">
        <f t="shared" si="77"/>
        <v>3068.7</v>
      </c>
      <c r="BD43" s="23">
        <v>0</v>
      </c>
      <c r="BE43" s="23">
        <v>0</v>
      </c>
      <c r="BF43" s="23">
        <v>0</v>
      </c>
      <c r="BG43" s="23">
        <v>3068.7</v>
      </c>
      <c r="BH43" s="23">
        <f t="shared" si="78"/>
        <v>3021.6</v>
      </c>
      <c r="BI43" s="23">
        <f t="shared" si="78"/>
        <v>3021.6</v>
      </c>
      <c r="BJ43" s="23">
        <v>0</v>
      </c>
      <c r="BK43" s="23">
        <v>0</v>
      </c>
      <c r="BL43" s="23">
        <v>0</v>
      </c>
      <c r="BM43" s="23">
        <v>0</v>
      </c>
      <c r="BN43" s="23">
        <v>0</v>
      </c>
      <c r="BO43" s="23">
        <v>0</v>
      </c>
      <c r="BP43" s="23">
        <v>3021.6</v>
      </c>
      <c r="BQ43" s="23">
        <v>3021.6</v>
      </c>
      <c r="BR43" s="23">
        <f t="shared" si="79"/>
        <v>3068.7</v>
      </c>
      <c r="BS43" s="23">
        <v>0</v>
      </c>
      <c r="BT43" s="23">
        <v>0</v>
      </c>
      <c r="BU43" s="23">
        <v>0</v>
      </c>
      <c r="BV43" s="23">
        <v>3068.7</v>
      </c>
      <c r="BW43" s="23">
        <f>SUM(BX43:CA43)</f>
        <v>3068.7</v>
      </c>
      <c r="BX43" s="23">
        <v>0</v>
      </c>
      <c r="BY43" s="23">
        <v>0</v>
      </c>
      <c r="BZ43" s="23">
        <v>0</v>
      </c>
      <c r="CA43" s="23">
        <v>3068.7</v>
      </c>
      <c r="CB43" s="23">
        <f t="shared" si="80"/>
        <v>3068.7</v>
      </c>
      <c r="CC43" s="23">
        <v>0</v>
      </c>
      <c r="CD43" s="23">
        <v>0</v>
      </c>
      <c r="CE43" s="23">
        <v>0</v>
      </c>
      <c r="CF43" s="23">
        <v>3068.7</v>
      </c>
      <c r="CG43" s="15">
        <f t="shared" si="28"/>
        <v>3021.6</v>
      </c>
      <c r="CH43" s="15">
        <f t="shared" si="12"/>
        <v>0</v>
      </c>
      <c r="CI43" s="15">
        <f t="shared" si="13"/>
        <v>0</v>
      </c>
      <c r="CJ43" s="15">
        <f t="shared" si="14"/>
        <v>0</v>
      </c>
      <c r="CK43" s="15">
        <f t="shared" si="15"/>
        <v>3021.6</v>
      </c>
      <c r="CL43" s="15">
        <f t="shared" si="16"/>
        <v>3068.7</v>
      </c>
      <c r="CM43" s="15">
        <f t="shared" si="29"/>
        <v>0</v>
      </c>
      <c r="CN43" s="15">
        <f t="shared" si="30"/>
        <v>0</v>
      </c>
      <c r="CO43" s="15">
        <f t="shared" si="30"/>
        <v>0</v>
      </c>
      <c r="CP43" s="15">
        <f t="shared" si="30"/>
        <v>3068.7</v>
      </c>
      <c r="CQ43" s="15">
        <f t="shared" si="31"/>
        <v>3068.7</v>
      </c>
      <c r="CR43" s="15">
        <f t="shared" si="32"/>
        <v>0</v>
      </c>
      <c r="CS43" s="15">
        <f t="shared" si="33"/>
        <v>0</v>
      </c>
      <c r="CT43" s="15">
        <f t="shared" si="33"/>
        <v>0</v>
      </c>
      <c r="CU43" s="15">
        <f t="shared" si="33"/>
        <v>3068.7</v>
      </c>
      <c r="CV43" s="15">
        <f t="shared" si="34"/>
        <v>3021.6</v>
      </c>
      <c r="CW43" s="15">
        <f t="shared" si="35"/>
        <v>0</v>
      </c>
      <c r="CX43" s="15">
        <f t="shared" si="36"/>
        <v>0</v>
      </c>
      <c r="CY43" s="15">
        <f t="shared" si="37"/>
        <v>0</v>
      </c>
      <c r="CZ43" s="15">
        <f t="shared" si="38"/>
        <v>3021.6</v>
      </c>
      <c r="DA43" s="15">
        <f t="shared" si="39"/>
        <v>3068.7</v>
      </c>
      <c r="DB43" s="15">
        <f t="shared" si="40"/>
        <v>0</v>
      </c>
      <c r="DC43" s="15">
        <f t="shared" si="41"/>
        <v>0</v>
      </c>
      <c r="DD43" s="15">
        <f t="shared" si="41"/>
        <v>0</v>
      </c>
      <c r="DE43" s="15">
        <f t="shared" si="41"/>
        <v>3068.7</v>
      </c>
      <c r="DF43" s="15">
        <f t="shared" si="42"/>
        <v>3068.7</v>
      </c>
      <c r="DG43" s="15">
        <f t="shared" si="43"/>
        <v>0</v>
      </c>
      <c r="DH43" s="15">
        <f t="shared" si="44"/>
        <v>0</v>
      </c>
      <c r="DI43" s="15">
        <f t="shared" si="44"/>
        <v>0</v>
      </c>
      <c r="DJ43" s="15">
        <f t="shared" si="44"/>
        <v>3068.7</v>
      </c>
      <c r="DK43" s="21" t="s">
        <v>224</v>
      </c>
    </row>
    <row r="44" spans="1:115" ht="101.25">
      <c r="A44" s="35" t="s">
        <v>232</v>
      </c>
      <c r="B44" s="19" t="s">
        <v>233</v>
      </c>
      <c r="C44" s="19" t="s">
        <v>88</v>
      </c>
      <c r="D44" s="19" t="s">
        <v>234</v>
      </c>
      <c r="E44" s="19" t="s">
        <v>90</v>
      </c>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t="s">
        <v>94</v>
      </c>
      <c r="AG44" s="19" t="s">
        <v>235</v>
      </c>
      <c r="AH44" s="19" t="s">
        <v>236</v>
      </c>
      <c r="AI44" s="23">
        <f t="shared" si="75"/>
        <v>0</v>
      </c>
      <c r="AJ44" s="23">
        <f t="shared" si="75"/>
        <v>0</v>
      </c>
      <c r="AK44" s="23">
        <v>0</v>
      </c>
      <c r="AL44" s="23">
        <v>0</v>
      </c>
      <c r="AM44" s="23">
        <v>0</v>
      </c>
      <c r="AN44" s="23">
        <v>0</v>
      </c>
      <c r="AO44" s="23">
        <v>0</v>
      </c>
      <c r="AP44" s="23">
        <v>0</v>
      </c>
      <c r="AQ44" s="23">
        <v>0</v>
      </c>
      <c r="AR44" s="23">
        <v>0</v>
      </c>
      <c r="AS44" s="23">
        <f t="shared" si="76"/>
        <v>109.1</v>
      </c>
      <c r="AT44" s="23">
        <v>0</v>
      </c>
      <c r="AU44" s="23">
        <v>0</v>
      </c>
      <c r="AV44" s="23">
        <v>0</v>
      </c>
      <c r="AW44" s="23">
        <v>109.1</v>
      </c>
      <c r="AX44" s="23">
        <f t="shared" ref="AX44:AX79" si="81">SUM(AY44:BB44)</f>
        <v>0</v>
      </c>
      <c r="AY44" s="23">
        <v>0</v>
      </c>
      <c r="AZ44" s="23">
        <v>0</v>
      </c>
      <c r="BA44" s="23">
        <v>0</v>
      </c>
      <c r="BB44" s="23">
        <v>0</v>
      </c>
      <c r="BC44" s="23">
        <f t="shared" si="77"/>
        <v>0</v>
      </c>
      <c r="BD44" s="23">
        <v>0</v>
      </c>
      <c r="BE44" s="23">
        <v>0</v>
      </c>
      <c r="BF44" s="23">
        <v>0</v>
      </c>
      <c r="BG44" s="23">
        <v>0</v>
      </c>
      <c r="BH44" s="23">
        <f t="shared" si="78"/>
        <v>0</v>
      </c>
      <c r="BI44" s="23">
        <f t="shared" si="78"/>
        <v>0</v>
      </c>
      <c r="BJ44" s="23">
        <v>0</v>
      </c>
      <c r="BK44" s="23">
        <v>0</v>
      </c>
      <c r="BL44" s="23">
        <v>0</v>
      </c>
      <c r="BM44" s="23">
        <v>0</v>
      </c>
      <c r="BN44" s="23">
        <v>0</v>
      </c>
      <c r="BO44" s="23">
        <v>0</v>
      </c>
      <c r="BP44" s="23">
        <v>0</v>
      </c>
      <c r="BQ44" s="23">
        <v>0</v>
      </c>
      <c r="BR44" s="23">
        <f t="shared" si="79"/>
        <v>109.1</v>
      </c>
      <c r="BS44" s="23">
        <v>0</v>
      </c>
      <c r="BT44" s="23">
        <v>0</v>
      </c>
      <c r="BU44" s="23">
        <v>0</v>
      </c>
      <c r="BV44" s="23">
        <v>109.1</v>
      </c>
      <c r="BW44" s="23">
        <f t="shared" ref="BW44:BW79" si="82">SUM(BX44:CA44)</f>
        <v>0</v>
      </c>
      <c r="BX44" s="23">
        <v>0</v>
      </c>
      <c r="BY44" s="23">
        <v>0</v>
      </c>
      <c r="BZ44" s="23">
        <v>0</v>
      </c>
      <c r="CA44" s="23">
        <v>0</v>
      </c>
      <c r="CB44" s="23">
        <f t="shared" si="80"/>
        <v>0</v>
      </c>
      <c r="CC44" s="23">
        <v>0</v>
      </c>
      <c r="CD44" s="23">
        <v>0</v>
      </c>
      <c r="CE44" s="23">
        <v>0</v>
      </c>
      <c r="CF44" s="23">
        <v>0</v>
      </c>
      <c r="CG44" s="15">
        <f t="shared" si="28"/>
        <v>0</v>
      </c>
      <c r="CH44" s="15">
        <f t="shared" si="12"/>
        <v>0</v>
      </c>
      <c r="CI44" s="15">
        <f t="shared" si="13"/>
        <v>0</v>
      </c>
      <c r="CJ44" s="15">
        <f t="shared" si="14"/>
        <v>0</v>
      </c>
      <c r="CK44" s="15">
        <f t="shared" si="15"/>
        <v>0</v>
      </c>
      <c r="CL44" s="15">
        <f t="shared" si="16"/>
        <v>109.1</v>
      </c>
      <c r="CM44" s="15">
        <f t="shared" si="29"/>
        <v>0</v>
      </c>
      <c r="CN44" s="15">
        <f t="shared" si="30"/>
        <v>0</v>
      </c>
      <c r="CO44" s="15">
        <f t="shared" si="30"/>
        <v>0</v>
      </c>
      <c r="CP44" s="15">
        <f t="shared" si="30"/>
        <v>109.1</v>
      </c>
      <c r="CQ44" s="15">
        <f t="shared" si="31"/>
        <v>0</v>
      </c>
      <c r="CR44" s="15">
        <f t="shared" si="32"/>
        <v>0</v>
      </c>
      <c r="CS44" s="15">
        <f t="shared" si="33"/>
        <v>0</v>
      </c>
      <c r="CT44" s="15">
        <f t="shared" si="33"/>
        <v>0</v>
      </c>
      <c r="CU44" s="15">
        <f t="shared" si="33"/>
        <v>0</v>
      </c>
      <c r="CV44" s="15">
        <f t="shared" si="34"/>
        <v>0</v>
      </c>
      <c r="CW44" s="15">
        <f t="shared" si="35"/>
        <v>0</v>
      </c>
      <c r="CX44" s="15">
        <f t="shared" si="36"/>
        <v>0</v>
      </c>
      <c r="CY44" s="15">
        <f t="shared" si="37"/>
        <v>0</v>
      </c>
      <c r="CZ44" s="15">
        <f t="shared" si="38"/>
        <v>0</v>
      </c>
      <c r="DA44" s="15">
        <f t="shared" si="39"/>
        <v>109.1</v>
      </c>
      <c r="DB44" s="15">
        <f t="shared" si="40"/>
        <v>0</v>
      </c>
      <c r="DC44" s="15">
        <f t="shared" si="41"/>
        <v>0</v>
      </c>
      <c r="DD44" s="15">
        <f t="shared" si="41"/>
        <v>0</v>
      </c>
      <c r="DE44" s="15">
        <f t="shared" si="41"/>
        <v>109.1</v>
      </c>
      <c r="DF44" s="15">
        <f t="shared" si="42"/>
        <v>0</v>
      </c>
      <c r="DG44" s="15">
        <f t="shared" si="43"/>
        <v>0</v>
      </c>
      <c r="DH44" s="15">
        <f t="shared" si="44"/>
        <v>0</v>
      </c>
      <c r="DI44" s="15">
        <f t="shared" si="44"/>
        <v>0</v>
      </c>
      <c r="DJ44" s="15">
        <f t="shared" si="44"/>
        <v>0</v>
      </c>
      <c r="DK44" s="21" t="s">
        <v>237</v>
      </c>
    </row>
    <row r="45" spans="1:115" ht="146.25">
      <c r="A45" s="35" t="s">
        <v>238</v>
      </c>
      <c r="B45" s="19" t="s">
        <v>239</v>
      </c>
      <c r="C45" s="19" t="s">
        <v>215</v>
      </c>
      <c r="D45" s="19" t="s">
        <v>216</v>
      </c>
      <c r="E45" s="19" t="s">
        <v>217</v>
      </c>
      <c r="F45" s="19"/>
      <c r="G45" s="19"/>
      <c r="H45" s="19"/>
      <c r="I45" s="19"/>
      <c r="J45" s="19"/>
      <c r="K45" s="19"/>
      <c r="L45" s="19"/>
      <c r="M45" s="19"/>
      <c r="N45" s="19"/>
      <c r="O45" s="19"/>
      <c r="P45" s="19"/>
      <c r="Q45" s="19"/>
      <c r="R45" s="19"/>
      <c r="S45" s="19"/>
      <c r="T45" s="19"/>
      <c r="U45" s="19"/>
      <c r="V45" s="19"/>
      <c r="W45" s="27" t="s">
        <v>240</v>
      </c>
      <c r="X45" s="27" t="s">
        <v>103</v>
      </c>
      <c r="Y45" s="27" t="s">
        <v>241</v>
      </c>
      <c r="Z45" s="19"/>
      <c r="AA45" s="19"/>
      <c r="AB45" s="19"/>
      <c r="AC45" s="19"/>
      <c r="AD45" s="19"/>
      <c r="AE45" s="19"/>
      <c r="AF45" s="19" t="s">
        <v>66</v>
      </c>
      <c r="AG45" s="19" t="s">
        <v>230</v>
      </c>
      <c r="AH45" s="19"/>
      <c r="AI45" s="23">
        <f t="shared" ref="AI45" si="83">SUM(AK45+AM45+AO45+AQ45)</f>
        <v>45.2</v>
      </c>
      <c r="AJ45" s="23">
        <f t="shared" ref="AJ45:AJ46" si="84">SUM(AL45+AN45+AP45+AR45)</f>
        <v>45.2</v>
      </c>
      <c r="AK45" s="23">
        <v>0</v>
      </c>
      <c r="AL45" s="23">
        <v>0</v>
      </c>
      <c r="AM45" s="23">
        <v>0</v>
      </c>
      <c r="AN45" s="23">
        <v>0</v>
      </c>
      <c r="AO45" s="23">
        <v>0</v>
      </c>
      <c r="AP45" s="23">
        <v>0</v>
      </c>
      <c r="AQ45" s="23">
        <v>45.2</v>
      </c>
      <c r="AR45" s="23">
        <v>45.2</v>
      </c>
      <c r="AS45" s="23">
        <f t="shared" ref="AS45" si="85">SUM(AT45:AW45)</f>
        <v>23.9</v>
      </c>
      <c r="AT45" s="23">
        <v>0</v>
      </c>
      <c r="AU45" s="23">
        <v>0</v>
      </c>
      <c r="AV45" s="23">
        <v>0</v>
      </c>
      <c r="AW45" s="23">
        <v>23.9</v>
      </c>
      <c r="AX45" s="23">
        <f t="shared" ref="AX45" si="86">SUM(AY45:BB45)</f>
        <v>13.2</v>
      </c>
      <c r="AY45" s="23">
        <v>0</v>
      </c>
      <c r="AZ45" s="23">
        <v>0</v>
      </c>
      <c r="BA45" s="23">
        <v>0</v>
      </c>
      <c r="BB45" s="23">
        <v>13.2</v>
      </c>
      <c r="BC45" s="23">
        <f t="shared" ref="BC45:BC46" si="87">SUM(BD45:BG45)</f>
        <v>13.4</v>
      </c>
      <c r="BD45" s="23">
        <v>0</v>
      </c>
      <c r="BE45" s="23">
        <v>0</v>
      </c>
      <c r="BF45" s="23">
        <v>0</v>
      </c>
      <c r="BG45" s="23">
        <v>13.4</v>
      </c>
      <c r="BH45" s="23">
        <f t="shared" ref="BH45:BI46" si="88">SUM(BJ45+BL45+BN45+BP45)</f>
        <v>45.2</v>
      </c>
      <c r="BI45" s="23">
        <f t="shared" si="88"/>
        <v>45.2</v>
      </c>
      <c r="BJ45" s="23">
        <v>0</v>
      </c>
      <c r="BK45" s="23">
        <v>0</v>
      </c>
      <c r="BL45" s="23">
        <v>0</v>
      </c>
      <c r="BM45" s="23">
        <v>0</v>
      </c>
      <c r="BN45" s="23">
        <v>0</v>
      </c>
      <c r="BO45" s="23">
        <v>0</v>
      </c>
      <c r="BP45" s="23">
        <v>45.2</v>
      </c>
      <c r="BQ45" s="23">
        <v>45.2</v>
      </c>
      <c r="BR45" s="23">
        <f t="shared" ref="BR45" si="89">SUM(BS45:BV45)</f>
        <v>23.9</v>
      </c>
      <c r="BS45" s="23">
        <v>0</v>
      </c>
      <c r="BT45" s="23">
        <v>0</v>
      </c>
      <c r="BU45" s="23">
        <v>0</v>
      </c>
      <c r="BV45" s="23">
        <v>23.9</v>
      </c>
      <c r="BW45" s="23">
        <f t="shared" ref="BW45" si="90">SUM(BX45:CA45)</f>
        <v>13.2</v>
      </c>
      <c r="BX45" s="23">
        <v>0</v>
      </c>
      <c r="BY45" s="23">
        <v>0</v>
      </c>
      <c r="BZ45" s="23">
        <v>0</v>
      </c>
      <c r="CA45" s="23">
        <v>13.2</v>
      </c>
      <c r="CB45" s="23">
        <f t="shared" ref="CB45:CB46" si="91">SUM(CC45:CF45)</f>
        <v>13.4</v>
      </c>
      <c r="CC45" s="23">
        <v>0</v>
      </c>
      <c r="CD45" s="23">
        <v>0</v>
      </c>
      <c r="CE45" s="23">
        <v>0</v>
      </c>
      <c r="CF45" s="23">
        <v>13.4</v>
      </c>
      <c r="CG45" s="15">
        <f t="shared" si="28"/>
        <v>45.2</v>
      </c>
      <c r="CH45" s="15">
        <f t="shared" ref="CH45" si="92">SUM(AL45)</f>
        <v>0</v>
      </c>
      <c r="CI45" s="15">
        <f t="shared" ref="CI45" si="93">SUM(AN45)</f>
        <v>0</v>
      </c>
      <c r="CJ45" s="15">
        <f t="shared" ref="CJ45" si="94">SUM(AP45)</f>
        <v>0</v>
      </c>
      <c r="CK45" s="15">
        <f t="shared" ref="CK45" si="95">SUM(AR45)</f>
        <v>45.2</v>
      </c>
      <c r="CL45" s="15">
        <f t="shared" si="16"/>
        <v>23.9</v>
      </c>
      <c r="CM45" s="15">
        <f t="shared" si="29"/>
        <v>0</v>
      </c>
      <c r="CN45" s="15">
        <f t="shared" si="30"/>
        <v>0</v>
      </c>
      <c r="CO45" s="15">
        <f t="shared" si="30"/>
        <v>0</v>
      </c>
      <c r="CP45" s="15">
        <f t="shared" si="30"/>
        <v>23.9</v>
      </c>
      <c r="CQ45" s="15">
        <f t="shared" si="31"/>
        <v>13.2</v>
      </c>
      <c r="CR45" s="15">
        <f t="shared" si="32"/>
        <v>0</v>
      </c>
      <c r="CS45" s="15">
        <f t="shared" si="33"/>
        <v>0</v>
      </c>
      <c r="CT45" s="15">
        <f t="shared" si="33"/>
        <v>0</v>
      </c>
      <c r="CU45" s="15">
        <f t="shared" si="33"/>
        <v>13.2</v>
      </c>
      <c r="CV45" s="15">
        <f t="shared" si="34"/>
        <v>45.2</v>
      </c>
      <c r="CW45" s="15">
        <f t="shared" si="35"/>
        <v>0</v>
      </c>
      <c r="CX45" s="15">
        <f t="shared" si="36"/>
        <v>0</v>
      </c>
      <c r="CY45" s="15">
        <f t="shared" si="37"/>
        <v>0</v>
      </c>
      <c r="CZ45" s="15">
        <f t="shared" si="38"/>
        <v>45.2</v>
      </c>
      <c r="DA45" s="15">
        <f t="shared" si="39"/>
        <v>23.9</v>
      </c>
      <c r="DB45" s="15">
        <f t="shared" si="40"/>
        <v>0</v>
      </c>
      <c r="DC45" s="15">
        <f t="shared" si="41"/>
        <v>0</v>
      </c>
      <c r="DD45" s="15">
        <f t="shared" si="41"/>
        <v>0</v>
      </c>
      <c r="DE45" s="15">
        <f t="shared" si="41"/>
        <v>23.9</v>
      </c>
      <c r="DF45" s="15">
        <f t="shared" si="42"/>
        <v>13.2</v>
      </c>
      <c r="DG45" s="15">
        <f t="shared" si="43"/>
        <v>0</v>
      </c>
      <c r="DH45" s="15">
        <f t="shared" si="44"/>
        <v>0</v>
      </c>
      <c r="DI45" s="15">
        <f t="shared" si="44"/>
        <v>0</v>
      </c>
      <c r="DJ45" s="15">
        <f t="shared" si="44"/>
        <v>13.2</v>
      </c>
      <c r="DK45" s="21"/>
    </row>
    <row r="46" spans="1:115" ht="78.75">
      <c r="A46" s="18" t="s">
        <v>369</v>
      </c>
      <c r="B46" s="19" t="s">
        <v>365</v>
      </c>
      <c r="C46" s="19" t="s">
        <v>215</v>
      </c>
      <c r="D46" s="19" t="s">
        <v>216</v>
      </c>
      <c r="E46" s="19" t="s">
        <v>217</v>
      </c>
      <c r="F46" s="19"/>
      <c r="G46" s="19"/>
      <c r="H46" s="19"/>
      <c r="I46" s="19"/>
      <c r="J46" s="19"/>
      <c r="K46" s="19"/>
      <c r="L46" s="19"/>
      <c r="M46" s="19"/>
      <c r="N46" s="19"/>
      <c r="O46" s="19"/>
      <c r="P46" s="19"/>
      <c r="Q46" s="19"/>
      <c r="R46" s="19"/>
      <c r="S46" s="19"/>
      <c r="T46" s="19"/>
      <c r="U46" s="19"/>
      <c r="V46" s="19"/>
      <c r="W46" s="19" t="s">
        <v>246</v>
      </c>
      <c r="X46" s="19" t="s">
        <v>64</v>
      </c>
      <c r="Y46" s="19" t="s">
        <v>247</v>
      </c>
      <c r="Z46" s="19"/>
      <c r="AA46" s="19"/>
      <c r="AB46" s="19"/>
      <c r="AC46" s="22" t="s">
        <v>248</v>
      </c>
      <c r="AD46" s="19" t="s">
        <v>64</v>
      </c>
      <c r="AE46" s="19" t="s">
        <v>194</v>
      </c>
      <c r="AF46" s="19" t="s">
        <v>249</v>
      </c>
      <c r="AG46" s="19" t="s">
        <v>250</v>
      </c>
      <c r="AH46" s="19" t="s">
        <v>125</v>
      </c>
      <c r="AI46" s="23">
        <f t="shared" ref="AI46" si="96">SUM(AK46+AM46+AO46+AQ46)</f>
        <v>340.9</v>
      </c>
      <c r="AJ46" s="23">
        <f t="shared" si="84"/>
        <v>340.9</v>
      </c>
      <c r="AK46" s="23">
        <v>0</v>
      </c>
      <c r="AL46" s="23">
        <v>0</v>
      </c>
      <c r="AM46" s="23">
        <v>0</v>
      </c>
      <c r="AN46" s="23">
        <v>0</v>
      </c>
      <c r="AO46" s="23">
        <v>0</v>
      </c>
      <c r="AP46" s="23">
        <v>0</v>
      </c>
      <c r="AQ46" s="23">
        <v>340.9</v>
      </c>
      <c r="AR46" s="23">
        <v>340.9</v>
      </c>
      <c r="AS46" s="23">
        <f t="shared" ref="AS46" si="97">SUM(AT46:AW46)</f>
        <v>340.9</v>
      </c>
      <c r="AT46" s="23">
        <v>0</v>
      </c>
      <c r="AU46" s="23">
        <v>0</v>
      </c>
      <c r="AV46" s="23">
        <v>0</v>
      </c>
      <c r="AW46" s="23">
        <v>340.9</v>
      </c>
      <c r="AX46" s="23">
        <f t="shared" ref="AX46" si="98">SUM(AY46:BB46)</f>
        <v>340.9</v>
      </c>
      <c r="AY46" s="23">
        <v>0</v>
      </c>
      <c r="AZ46" s="23">
        <v>0</v>
      </c>
      <c r="BA46" s="23">
        <v>0</v>
      </c>
      <c r="BB46" s="23">
        <v>340.9</v>
      </c>
      <c r="BC46" s="23">
        <f t="shared" si="87"/>
        <v>340.9</v>
      </c>
      <c r="BD46" s="23">
        <v>0</v>
      </c>
      <c r="BE46" s="23">
        <v>0</v>
      </c>
      <c r="BF46" s="23">
        <v>0</v>
      </c>
      <c r="BG46" s="23">
        <v>340.9</v>
      </c>
      <c r="BH46" s="23">
        <f t="shared" si="88"/>
        <v>340.9</v>
      </c>
      <c r="BI46" s="23">
        <f t="shared" si="88"/>
        <v>340.9</v>
      </c>
      <c r="BJ46" s="23">
        <v>0</v>
      </c>
      <c r="BK46" s="23">
        <v>0</v>
      </c>
      <c r="BL46" s="23">
        <v>0</v>
      </c>
      <c r="BM46" s="23">
        <v>0</v>
      </c>
      <c r="BN46" s="23">
        <v>0</v>
      </c>
      <c r="BO46" s="23">
        <v>0</v>
      </c>
      <c r="BP46" s="23">
        <v>340.9</v>
      </c>
      <c r="BQ46" s="23">
        <v>340.9</v>
      </c>
      <c r="BR46" s="23">
        <f t="shared" ref="BR46" si="99">SUM(BS46:BV46)</f>
        <v>340.9</v>
      </c>
      <c r="BS46" s="23">
        <v>0</v>
      </c>
      <c r="BT46" s="23">
        <v>0</v>
      </c>
      <c r="BU46" s="23">
        <v>0</v>
      </c>
      <c r="BV46" s="23">
        <v>340.9</v>
      </c>
      <c r="BW46" s="23">
        <f t="shared" ref="BW46" si="100">SUM(BX46:CA46)</f>
        <v>340.9</v>
      </c>
      <c r="BX46" s="23">
        <v>0</v>
      </c>
      <c r="BY46" s="23">
        <v>0</v>
      </c>
      <c r="BZ46" s="23">
        <v>0</v>
      </c>
      <c r="CA46" s="23">
        <v>340.9</v>
      </c>
      <c r="CB46" s="23">
        <f t="shared" si="91"/>
        <v>340.9</v>
      </c>
      <c r="CC46" s="23">
        <v>0</v>
      </c>
      <c r="CD46" s="23">
        <v>0</v>
      </c>
      <c r="CE46" s="23">
        <v>0</v>
      </c>
      <c r="CF46" s="23">
        <v>340.9</v>
      </c>
      <c r="CG46" s="15">
        <f t="shared" ref="CG46" si="101">SUM(CH46:CK46)</f>
        <v>340.9</v>
      </c>
      <c r="CH46" s="15">
        <f t="shared" ref="CH46" si="102">SUM(AL46)</f>
        <v>0</v>
      </c>
      <c r="CI46" s="15">
        <f t="shared" ref="CI46" si="103">SUM(AN46)</f>
        <v>0</v>
      </c>
      <c r="CJ46" s="15">
        <f t="shared" ref="CJ46" si="104">SUM(AP46)</f>
        <v>0</v>
      </c>
      <c r="CK46" s="15">
        <f t="shared" ref="CK46" si="105">SUM(AR46)</f>
        <v>340.9</v>
      </c>
      <c r="CL46" s="15">
        <f t="shared" ref="CL46" si="106">SUM(CM46:CP46)</f>
        <v>340.9</v>
      </c>
      <c r="CM46" s="15">
        <f t="shared" ref="CM46" si="107">SUM(AT46)</f>
        <v>0</v>
      </c>
      <c r="CN46" s="15">
        <f t="shared" ref="CN46" si="108">SUM(AU46)</f>
        <v>0</v>
      </c>
      <c r="CO46" s="15">
        <f t="shared" ref="CO46" si="109">SUM(AV46)</f>
        <v>0</v>
      </c>
      <c r="CP46" s="15">
        <f t="shared" ref="CP46" si="110">SUM(AW46)</f>
        <v>340.9</v>
      </c>
      <c r="CQ46" s="15">
        <f t="shared" ref="CQ46" si="111">SUM(CR46:CU46)</f>
        <v>340.9</v>
      </c>
      <c r="CR46" s="15">
        <f t="shared" ref="CR46" si="112">SUM(AY46)</f>
        <v>0</v>
      </c>
      <c r="CS46" s="15">
        <f t="shared" ref="CS46" si="113">SUM(AZ46)</f>
        <v>0</v>
      </c>
      <c r="CT46" s="15">
        <f t="shared" ref="CT46" si="114">SUM(BA46)</f>
        <v>0</v>
      </c>
      <c r="CU46" s="15">
        <f t="shared" ref="CU46" si="115">SUM(BB46)</f>
        <v>340.9</v>
      </c>
      <c r="CV46" s="15">
        <f t="shared" ref="CV46" si="116">SUM(CW46:CZ46)</f>
        <v>340.9</v>
      </c>
      <c r="CW46" s="15">
        <f t="shared" ref="CW46" si="117">SUM(BK46)</f>
        <v>0</v>
      </c>
      <c r="CX46" s="15">
        <f t="shared" ref="CX46" si="118">SUM(BM46)</f>
        <v>0</v>
      </c>
      <c r="CY46" s="15">
        <f t="shared" ref="CY46" si="119">SUM(BO46)</f>
        <v>0</v>
      </c>
      <c r="CZ46" s="15">
        <f t="shared" ref="CZ46" si="120">SUM(BQ46)</f>
        <v>340.9</v>
      </c>
      <c r="DA46" s="15">
        <f t="shared" ref="DA46" si="121">SUM(DB46:DE46)</f>
        <v>340.9</v>
      </c>
      <c r="DB46" s="15">
        <f t="shared" ref="DB46" si="122">SUM(BS46)</f>
        <v>0</v>
      </c>
      <c r="DC46" s="15">
        <f t="shared" ref="DC46" si="123">SUM(BT46)</f>
        <v>0</v>
      </c>
      <c r="DD46" s="15">
        <f t="shared" ref="DD46" si="124">SUM(BU46)</f>
        <v>0</v>
      </c>
      <c r="DE46" s="15">
        <f t="shared" ref="DE46" si="125">SUM(BV46)</f>
        <v>340.9</v>
      </c>
      <c r="DF46" s="15">
        <f t="shared" ref="DF46" si="126">SUM(DG46:DJ46)</f>
        <v>340.9</v>
      </c>
      <c r="DG46" s="15">
        <f t="shared" ref="DG46" si="127">SUM(BX46)</f>
        <v>0</v>
      </c>
      <c r="DH46" s="15">
        <f t="shared" ref="DH46" si="128">SUM(BY46)</f>
        <v>0</v>
      </c>
      <c r="DI46" s="15">
        <f t="shared" ref="DI46" si="129">SUM(BZ46)</f>
        <v>0</v>
      </c>
      <c r="DJ46" s="15">
        <f t="shared" ref="DJ46" si="130">SUM(CA46)</f>
        <v>340.9</v>
      </c>
      <c r="DK46" s="21" t="s">
        <v>251</v>
      </c>
    </row>
    <row r="47" spans="1:115" s="17" customFormat="1" ht="84" hidden="1">
      <c r="A47" s="36" t="s">
        <v>242</v>
      </c>
      <c r="B47" s="14" t="s">
        <v>243</v>
      </c>
      <c r="C47" s="14" t="s">
        <v>52</v>
      </c>
      <c r="D47" s="14" t="s">
        <v>52</v>
      </c>
      <c r="E47" s="14" t="s">
        <v>52</v>
      </c>
      <c r="F47" s="14" t="s">
        <v>52</v>
      </c>
      <c r="G47" s="14" t="s">
        <v>52</v>
      </c>
      <c r="H47" s="14" t="s">
        <v>52</v>
      </c>
      <c r="I47" s="14" t="s">
        <v>52</v>
      </c>
      <c r="J47" s="14" t="s">
        <v>52</v>
      </c>
      <c r="K47" s="14" t="s">
        <v>52</v>
      </c>
      <c r="L47" s="14" t="s">
        <v>52</v>
      </c>
      <c r="M47" s="14" t="s">
        <v>52</v>
      </c>
      <c r="N47" s="14" t="s">
        <v>52</v>
      </c>
      <c r="O47" s="14" t="s">
        <v>52</v>
      </c>
      <c r="P47" s="14" t="s">
        <v>52</v>
      </c>
      <c r="Q47" s="14" t="s">
        <v>52</v>
      </c>
      <c r="R47" s="14" t="s">
        <v>52</v>
      </c>
      <c r="S47" s="14" t="s">
        <v>52</v>
      </c>
      <c r="T47" s="14" t="s">
        <v>52</v>
      </c>
      <c r="U47" s="14" t="s">
        <v>52</v>
      </c>
      <c r="V47" s="14" t="s">
        <v>52</v>
      </c>
      <c r="W47" s="14" t="s">
        <v>52</v>
      </c>
      <c r="X47" s="14" t="s">
        <v>52</v>
      </c>
      <c r="Y47" s="14" t="s">
        <v>52</v>
      </c>
      <c r="Z47" s="14" t="s">
        <v>52</v>
      </c>
      <c r="AA47" s="14" t="s">
        <v>52</v>
      </c>
      <c r="AB47" s="14" t="s">
        <v>52</v>
      </c>
      <c r="AC47" s="14" t="s">
        <v>52</v>
      </c>
      <c r="AD47" s="14" t="s">
        <v>52</v>
      </c>
      <c r="AE47" s="14" t="s">
        <v>52</v>
      </c>
      <c r="AF47" s="14" t="s">
        <v>52</v>
      </c>
      <c r="AG47" s="14" t="s">
        <v>52</v>
      </c>
      <c r="AH47" s="14" t="s">
        <v>52</v>
      </c>
      <c r="AI47" s="15">
        <f t="shared" si="75"/>
        <v>0</v>
      </c>
      <c r="AJ47" s="15">
        <f t="shared" si="75"/>
        <v>0</v>
      </c>
      <c r="AK47" s="15">
        <f t="shared" ref="AK47:AR47" si="131">SUM(AK49)</f>
        <v>0</v>
      </c>
      <c r="AL47" s="15">
        <f t="shared" si="131"/>
        <v>0</v>
      </c>
      <c r="AM47" s="15">
        <f t="shared" si="131"/>
        <v>0</v>
      </c>
      <c r="AN47" s="15">
        <f t="shared" si="131"/>
        <v>0</v>
      </c>
      <c r="AO47" s="15">
        <f t="shared" si="131"/>
        <v>0</v>
      </c>
      <c r="AP47" s="15">
        <f t="shared" si="131"/>
        <v>0</v>
      </c>
      <c r="AQ47" s="15">
        <f t="shared" si="131"/>
        <v>0</v>
      </c>
      <c r="AR47" s="15">
        <f t="shared" si="131"/>
        <v>0</v>
      </c>
      <c r="AS47" s="15">
        <f t="shared" si="76"/>
        <v>0</v>
      </c>
      <c r="AT47" s="15">
        <f t="shared" ref="AT47:AW47" si="132">SUM(AT49)</f>
        <v>0</v>
      </c>
      <c r="AU47" s="15">
        <f t="shared" si="132"/>
        <v>0</v>
      </c>
      <c r="AV47" s="15">
        <f t="shared" si="132"/>
        <v>0</v>
      </c>
      <c r="AW47" s="15">
        <f t="shared" si="132"/>
        <v>0</v>
      </c>
      <c r="AX47" s="15">
        <f t="shared" si="81"/>
        <v>0</v>
      </c>
      <c r="AY47" s="15">
        <f t="shared" ref="AY47:BB47" si="133">SUM(AY49)</f>
        <v>0</v>
      </c>
      <c r="AZ47" s="15">
        <f t="shared" si="133"/>
        <v>0</v>
      </c>
      <c r="BA47" s="15">
        <f t="shared" si="133"/>
        <v>0</v>
      </c>
      <c r="BB47" s="15">
        <f t="shared" si="133"/>
        <v>0</v>
      </c>
      <c r="BC47" s="15">
        <f>SUM(BD47:BG47)</f>
        <v>0</v>
      </c>
      <c r="BD47" s="15">
        <f t="shared" ref="BD47:BG47" si="134">SUM(BD49)</f>
        <v>0</v>
      </c>
      <c r="BE47" s="15">
        <f t="shared" si="134"/>
        <v>0</v>
      </c>
      <c r="BF47" s="15">
        <f t="shared" si="134"/>
        <v>0</v>
      </c>
      <c r="BG47" s="15">
        <f t="shared" si="134"/>
        <v>0</v>
      </c>
      <c r="BH47" s="15">
        <f t="shared" si="78"/>
        <v>0</v>
      </c>
      <c r="BI47" s="15">
        <f t="shared" si="78"/>
        <v>0</v>
      </c>
      <c r="BJ47" s="15">
        <f t="shared" ref="BJ47:BQ47" si="135">SUM(BJ49)</f>
        <v>0</v>
      </c>
      <c r="BK47" s="15">
        <f t="shared" si="135"/>
        <v>0</v>
      </c>
      <c r="BL47" s="15">
        <f t="shared" si="135"/>
        <v>0</v>
      </c>
      <c r="BM47" s="15">
        <f t="shared" si="135"/>
        <v>0</v>
      </c>
      <c r="BN47" s="15">
        <f t="shared" si="135"/>
        <v>0</v>
      </c>
      <c r="BO47" s="15">
        <f t="shared" si="135"/>
        <v>0</v>
      </c>
      <c r="BP47" s="15">
        <f t="shared" si="135"/>
        <v>0</v>
      </c>
      <c r="BQ47" s="15">
        <f t="shared" si="135"/>
        <v>0</v>
      </c>
      <c r="BR47" s="15">
        <f t="shared" si="79"/>
        <v>0</v>
      </c>
      <c r="BS47" s="15">
        <f t="shared" ref="BS47:CF47" si="136">SUM(BS49)</f>
        <v>0</v>
      </c>
      <c r="BT47" s="15">
        <f t="shared" si="136"/>
        <v>0</v>
      </c>
      <c r="BU47" s="15">
        <f t="shared" si="136"/>
        <v>0</v>
      </c>
      <c r="BV47" s="15">
        <f t="shared" si="136"/>
        <v>0</v>
      </c>
      <c r="BW47" s="15">
        <f t="shared" si="82"/>
        <v>0</v>
      </c>
      <c r="BX47" s="15">
        <f t="shared" si="136"/>
        <v>0</v>
      </c>
      <c r="BY47" s="15">
        <f t="shared" si="136"/>
        <v>0</v>
      </c>
      <c r="BZ47" s="15">
        <f t="shared" si="136"/>
        <v>0</v>
      </c>
      <c r="CA47" s="15">
        <f t="shared" si="136"/>
        <v>0</v>
      </c>
      <c r="CB47" s="15">
        <f>SUM(CC47:CF47)</f>
        <v>0</v>
      </c>
      <c r="CC47" s="15">
        <f t="shared" si="136"/>
        <v>0</v>
      </c>
      <c r="CD47" s="15">
        <f t="shared" si="136"/>
        <v>0</v>
      </c>
      <c r="CE47" s="15">
        <f t="shared" si="136"/>
        <v>0</v>
      </c>
      <c r="CF47" s="15">
        <f t="shared" si="136"/>
        <v>0</v>
      </c>
      <c r="CG47" s="15">
        <f t="shared" si="28"/>
        <v>0</v>
      </c>
      <c r="CH47" s="15">
        <f t="shared" si="12"/>
        <v>0</v>
      </c>
      <c r="CI47" s="15">
        <f t="shared" si="13"/>
        <v>0</v>
      </c>
      <c r="CJ47" s="15">
        <f t="shared" si="14"/>
        <v>0</v>
      </c>
      <c r="CK47" s="15">
        <f t="shared" si="15"/>
        <v>0</v>
      </c>
      <c r="CL47" s="15">
        <f t="shared" si="16"/>
        <v>0</v>
      </c>
      <c r="CM47" s="15">
        <f t="shared" si="29"/>
        <v>0</v>
      </c>
      <c r="CN47" s="15">
        <f t="shared" si="30"/>
        <v>0</v>
      </c>
      <c r="CO47" s="15">
        <f t="shared" si="30"/>
        <v>0</v>
      </c>
      <c r="CP47" s="15">
        <f t="shared" si="30"/>
        <v>0</v>
      </c>
      <c r="CQ47" s="15">
        <f t="shared" si="31"/>
        <v>0</v>
      </c>
      <c r="CR47" s="15">
        <f t="shared" si="32"/>
        <v>0</v>
      </c>
      <c r="CS47" s="15">
        <f t="shared" si="33"/>
        <v>0</v>
      </c>
      <c r="CT47" s="15">
        <f t="shared" si="33"/>
        <v>0</v>
      </c>
      <c r="CU47" s="15">
        <f t="shared" si="33"/>
        <v>0</v>
      </c>
      <c r="CV47" s="15">
        <f t="shared" si="34"/>
        <v>0</v>
      </c>
      <c r="CW47" s="15">
        <f t="shared" si="35"/>
        <v>0</v>
      </c>
      <c r="CX47" s="15">
        <f t="shared" si="36"/>
        <v>0</v>
      </c>
      <c r="CY47" s="15">
        <f t="shared" si="37"/>
        <v>0</v>
      </c>
      <c r="CZ47" s="15">
        <f t="shared" si="38"/>
        <v>0</v>
      </c>
      <c r="DA47" s="15">
        <f t="shared" si="39"/>
        <v>0</v>
      </c>
      <c r="DB47" s="15">
        <f t="shared" si="40"/>
        <v>0</v>
      </c>
      <c r="DC47" s="15">
        <f t="shared" si="41"/>
        <v>0</v>
      </c>
      <c r="DD47" s="15">
        <f t="shared" si="41"/>
        <v>0</v>
      </c>
      <c r="DE47" s="15">
        <f t="shared" si="41"/>
        <v>0</v>
      </c>
      <c r="DF47" s="15">
        <f t="shared" si="42"/>
        <v>0</v>
      </c>
      <c r="DG47" s="15">
        <f t="shared" si="43"/>
        <v>0</v>
      </c>
      <c r="DH47" s="15">
        <f t="shared" si="44"/>
        <v>0</v>
      </c>
      <c r="DI47" s="15">
        <f t="shared" si="44"/>
        <v>0</v>
      </c>
      <c r="DJ47" s="15">
        <f t="shared" si="44"/>
        <v>0</v>
      </c>
      <c r="DK47" s="16"/>
    </row>
    <row r="48" spans="1:115" hidden="1">
      <c r="A48" s="18" t="s">
        <v>53</v>
      </c>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20"/>
      <c r="AJ48" s="20"/>
      <c r="AK48" s="20"/>
      <c r="AL48" s="20"/>
      <c r="AM48" s="20"/>
      <c r="AN48" s="20"/>
      <c r="AO48" s="20"/>
      <c r="AP48" s="20"/>
      <c r="AQ48" s="20"/>
      <c r="AR48" s="20"/>
      <c r="AS48" s="15"/>
      <c r="AT48" s="20"/>
      <c r="AU48" s="20"/>
      <c r="AV48" s="20"/>
      <c r="AW48" s="20"/>
      <c r="AX48" s="15"/>
      <c r="AY48" s="20"/>
      <c r="AZ48" s="20"/>
      <c r="BA48" s="20"/>
      <c r="BB48" s="20"/>
      <c r="BC48" s="20"/>
      <c r="BD48" s="20"/>
      <c r="BE48" s="20"/>
      <c r="BF48" s="20"/>
      <c r="BG48" s="20"/>
      <c r="BH48" s="20"/>
      <c r="BI48" s="20"/>
      <c r="BJ48" s="20"/>
      <c r="BK48" s="20"/>
      <c r="BL48" s="20"/>
      <c r="BM48" s="20"/>
      <c r="BN48" s="20"/>
      <c r="BO48" s="20"/>
      <c r="BP48" s="20"/>
      <c r="BQ48" s="20"/>
      <c r="BR48" s="15"/>
      <c r="BS48" s="20"/>
      <c r="BT48" s="20"/>
      <c r="BU48" s="20"/>
      <c r="BV48" s="20"/>
      <c r="BW48" s="15"/>
      <c r="BX48" s="20"/>
      <c r="BY48" s="20"/>
      <c r="BZ48" s="20"/>
      <c r="CA48" s="20"/>
      <c r="CB48" s="20"/>
      <c r="CC48" s="20"/>
      <c r="CD48" s="20"/>
      <c r="CE48" s="20"/>
      <c r="CF48" s="20"/>
      <c r="CG48" s="15">
        <f t="shared" si="28"/>
        <v>0</v>
      </c>
      <c r="CH48" s="15">
        <f t="shared" si="12"/>
        <v>0</v>
      </c>
      <c r="CI48" s="15">
        <f t="shared" si="13"/>
        <v>0</v>
      </c>
      <c r="CJ48" s="15">
        <f t="shared" si="14"/>
        <v>0</v>
      </c>
      <c r="CK48" s="15">
        <f t="shared" si="15"/>
        <v>0</v>
      </c>
      <c r="CL48" s="15">
        <f t="shared" si="16"/>
        <v>0</v>
      </c>
      <c r="CM48" s="15">
        <f t="shared" si="29"/>
        <v>0</v>
      </c>
      <c r="CN48" s="15">
        <f t="shared" si="30"/>
        <v>0</v>
      </c>
      <c r="CO48" s="15">
        <f t="shared" si="30"/>
        <v>0</v>
      </c>
      <c r="CP48" s="15">
        <f t="shared" si="30"/>
        <v>0</v>
      </c>
      <c r="CQ48" s="15">
        <f t="shared" si="31"/>
        <v>0</v>
      </c>
      <c r="CR48" s="15">
        <f t="shared" si="32"/>
        <v>0</v>
      </c>
      <c r="CS48" s="15">
        <f t="shared" si="33"/>
        <v>0</v>
      </c>
      <c r="CT48" s="15">
        <f t="shared" si="33"/>
        <v>0</v>
      </c>
      <c r="CU48" s="15">
        <f t="shared" si="33"/>
        <v>0</v>
      </c>
      <c r="CV48" s="15">
        <f t="shared" si="34"/>
        <v>0</v>
      </c>
      <c r="CW48" s="15">
        <f t="shared" si="35"/>
        <v>0</v>
      </c>
      <c r="CX48" s="15">
        <f t="shared" si="36"/>
        <v>0</v>
      </c>
      <c r="CY48" s="15">
        <f t="shared" si="37"/>
        <v>0</v>
      </c>
      <c r="CZ48" s="15">
        <f t="shared" si="38"/>
        <v>0</v>
      </c>
      <c r="DA48" s="15">
        <f t="shared" si="39"/>
        <v>0</v>
      </c>
      <c r="DB48" s="15">
        <f t="shared" si="40"/>
        <v>0</v>
      </c>
      <c r="DC48" s="15">
        <f t="shared" si="41"/>
        <v>0</v>
      </c>
      <c r="DD48" s="15">
        <f t="shared" si="41"/>
        <v>0</v>
      </c>
      <c r="DE48" s="15">
        <f t="shared" si="41"/>
        <v>0</v>
      </c>
      <c r="DF48" s="15">
        <f t="shared" si="42"/>
        <v>0</v>
      </c>
      <c r="DG48" s="15">
        <f t="shared" si="43"/>
        <v>0</v>
      </c>
      <c r="DH48" s="15">
        <f t="shared" si="44"/>
        <v>0</v>
      </c>
      <c r="DI48" s="15">
        <f t="shared" si="44"/>
        <v>0</v>
      </c>
      <c r="DJ48" s="15">
        <f t="shared" si="44"/>
        <v>0</v>
      </c>
      <c r="DK48" s="21"/>
    </row>
    <row r="49" spans="1:115" s="17" customFormat="1" ht="73.5" hidden="1">
      <c r="A49" s="13" t="s">
        <v>244</v>
      </c>
      <c r="B49" s="14" t="s">
        <v>245</v>
      </c>
      <c r="C49" s="14" t="s">
        <v>52</v>
      </c>
      <c r="D49" s="14" t="s">
        <v>52</v>
      </c>
      <c r="E49" s="14" t="s">
        <v>52</v>
      </c>
      <c r="F49" s="14" t="s">
        <v>52</v>
      </c>
      <c r="G49" s="14" t="s">
        <v>52</v>
      </c>
      <c r="H49" s="14" t="s">
        <v>52</v>
      </c>
      <c r="I49" s="14" t="s">
        <v>52</v>
      </c>
      <c r="J49" s="14" t="s">
        <v>52</v>
      </c>
      <c r="K49" s="14" t="s">
        <v>52</v>
      </c>
      <c r="L49" s="14" t="s">
        <v>52</v>
      </c>
      <c r="M49" s="14" t="s">
        <v>52</v>
      </c>
      <c r="N49" s="14" t="s">
        <v>52</v>
      </c>
      <c r="O49" s="14" t="s">
        <v>52</v>
      </c>
      <c r="P49" s="14" t="s">
        <v>52</v>
      </c>
      <c r="Q49" s="14" t="s">
        <v>52</v>
      </c>
      <c r="R49" s="14" t="s">
        <v>52</v>
      </c>
      <c r="S49" s="14" t="s">
        <v>52</v>
      </c>
      <c r="T49" s="14" t="s">
        <v>52</v>
      </c>
      <c r="U49" s="14" t="s">
        <v>52</v>
      </c>
      <c r="V49" s="14" t="s">
        <v>52</v>
      </c>
      <c r="W49" s="14" t="s">
        <v>52</v>
      </c>
      <c r="X49" s="14" t="s">
        <v>52</v>
      </c>
      <c r="Y49" s="14" t="s">
        <v>52</v>
      </c>
      <c r="Z49" s="14" t="s">
        <v>52</v>
      </c>
      <c r="AA49" s="14" t="s">
        <v>52</v>
      </c>
      <c r="AB49" s="14" t="s">
        <v>52</v>
      </c>
      <c r="AC49" s="14" t="s">
        <v>52</v>
      </c>
      <c r="AD49" s="14" t="s">
        <v>52</v>
      </c>
      <c r="AE49" s="14" t="s">
        <v>52</v>
      </c>
      <c r="AF49" s="14" t="s">
        <v>52</v>
      </c>
      <c r="AG49" s="14" t="s">
        <v>52</v>
      </c>
      <c r="AH49" s="14" t="s">
        <v>52</v>
      </c>
      <c r="AI49" s="15">
        <f>SUM(AK49+AM49+AO49+AQ49)</f>
        <v>0</v>
      </c>
      <c r="AJ49" s="15">
        <f>SUM(AL49+AN49+AP49+AR49)</f>
        <v>0</v>
      </c>
      <c r="AK49" s="15">
        <f t="shared" ref="AK49:AR49" si="137">SUM(AK51)</f>
        <v>0</v>
      </c>
      <c r="AL49" s="15">
        <f t="shared" si="137"/>
        <v>0</v>
      </c>
      <c r="AM49" s="15">
        <f t="shared" si="137"/>
        <v>0</v>
      </c>
      <c r="AN49" s="15">
        <f t="shared" si="137"/>
        <v>0</v>
      </c>
      <c r="AO49" s="15">
        <f t="shared" si="137"/>
        <v>0</v>
      </c>
      <c r="AP49" s="15">
        <f t="shared" si="137"/>
        <v>0</v>
      </c>
      <c r="AQ49" s="15">
        <f t="shared" si="137"/>
        <v>0</v>
      </c>
      <c r="AR49" s="15">
        <f t="shared" si="137"/>
        <v>0</v>
      </c>
      <c r="AS49" s="15">
        <f t="shared" si="76"/>
        <v>0</v>
      </c>
      <c r="AT49" s="15">
        <f t="shared" ref="AT49:AW49" si="138">SUM(AT51)</f>
        <v>0</v>
      </c>
      <c r="AU49" s="15">
        <f t="shared" si="138"/>
        <v>0</v>
      </c>
      <c r="AV49" s="15">
        <f t="shared" si="138"/>
        <v>0</v>
      </c>
      <c r="AW49" s="15">
        <f t="shared" si="138"/>
        <v>0</v>
      </c>
      <c r="AX49" s="15">
        <f t="shared" si="81"/>
        <v>0</v>
      </c>
      <c r="AY49" s="15">
        <f t="shared" ref="AY49:BB49" si="139">SUM(AY51)</f>
        <v>0</v>
      </c>
      <c r="AZ49" s="15">
        <f t="shared" si="139"/>
        <v>0</v>
      </c>
      <c r="BA49" s="15">
        <f t="shared" si="139"/>
        <v>0</v>
      </c>
      <c r="BB49" s="15">
        <f t="shared" si="139"/>
        <v>0</v>
      </c>
      <c r="BC49" s="15">
        <f>SUM(BD49:BG49)</f>
        <v>0</v>
      </c>
      <c r="BD49" s="15">
        <f t="shared" ref="BD49:BG49" si="140">SUM(BD51)</f>
        <v>0</v>
      </c>
      <c r="BE49" s="15">
        <f t="shared" si="140"/>
        <v>0</v>
      </c>
      <c r="BF49" s="15">
        <f t="shared" si="140"/>
        <v>0</v>
      </c>
      <c r="BG49" s="15">
        <f t="shared" si="140"/>
        <v>0</v>
      </c>
      <c r="BH49" s="15">
        <f>SUM(BJ49+BL49+BN49+BP49)</f>
        <v>0</v>
      </c>
      <c r="BI49" s="15">
        <f>SUM(BK49+BM49+BO49+BQ49)</f>
        <v>0</v>
      </c>
      <c r="BJ49" s="15">
        <f t="shared" ref="BJ49:BQ49" si="141">SUM(BJ51)</f>
        <v>0</v>
      </c>
      <c r="BK49" s="15">
        <f t="shared" si="141"/>
        <v>0</v>
      </c>
      <c r="BL49" s="15">
        <f t="shared" si="141"/>
        <v>0</v>
      </c>
      <c r="BM49" s="15">
        <f t="shared" si="141"/>
        <v>0</v>
      </c>
      <c r="BN49" s="15">
        <f t="shared" si="141"/>
        <v>0</v>
      </c>
      <c r="BO49" s="15">
        <f t="shared" si="141"/>
        <v>0</v>
      </c>
      <c r="BP49" s="15">
        <f t="shared" si="141"/>
        <v>0</v>
      </c>
      <c r="BQ49" s="15">
        <f t="shared" si="141"/>
        <v>0</v>
      </c>
      <c r="BR49" s="15">
        <f t="shared" si="79"/>
        <v>0</v>
      </c>
      <c r="BS49" s="15">
        <f t="shared" ref="BS49:CF49" si="142">SUM(BS51)</f>
        <v>0</v>
      </c>
      <c r="BT49" s="15">
        <f t="shared" si="142"/>
        <v>0</v>
      </c>
      <c r="BU49" s="15">
        <f t="shared" si="142"/>
        <v>0</v>
      </c>
      <c r="BV49" s="15">
        <f t="shared" si="142"/>
        <v>0</v>
      </c>
      <c r="BW49" s="15">
        <f t="shared" si="82"/>
        <v>0</v>
      </c>
      <c r="BX49" s="15">
        <f t="shared" si="142"/>
        <v>0</v>
      </c>
      <c r="BY49" s="15">
        <f t="shared" si="142"/>
        <v>0</v>
      </c>
      <c r="BZ49" s="15">
        <f t="shared" si="142"/>
        <v>0</v>
      </c>
      <c r="CA49" s="15">
        <f t="shared" si="142"/>
        <v>0</v>
      </c>
      <c r="CB49" s="15">
        <f>SUM(CC49:CF49)</f>
        <v>0</v>
      </c>
      <c r="CC49" s="15">
        <f t="shared" si="142"/>
        <v>0</v>
      </c>
      <c r="CD49" s="15">
        <f t="shared" si="142"/>
        <v>0</v>
      </c>
      <c r="CE49" s="15">
        <f t="shared" si="142"/>
        <v>0</v>
      </c>
      <c r="CF49" s="15">
        <f t="shared" si="142"/>
        <v>0</v>
      </c>
      <c r="CG49" s="15">
        <f t="shared" si="28"/>
        <v>0</v>
      </c>
      <c r="CH49" s="15">
        <f t="shared" si="12"/>
        <v>0</v>
      </c>
      <c r="CI49" s="15">
        <f t="shared" si="13"/>
        <v>0</v>
      </c>
      <c r="CJ49" s="15">
        <f t="shared" si="14"/>
        <v>0</v>
      </c>
      <c r="CK49" s="15">
        <f t="shared" si="15"/>
        <v>0</v>
      </c>
      <c r="CL49" s="15">
        <f t="shared" si="16"/>
        <v>0</v>
      </c>
      <c r="CM49" s="15">
        <f t="shared" si="29"/>
        <v>0</v>
      </c>
      <c r="CN49" s="15">
        <f t="shared" si="30"/>
        <v>0</v>
      </c>
      <c r="CO49" s="15">
        <f t="shared" si="30"/>
        <v>0</v>
      </c>
      <c r="CP49" s="15">
        <f t="shared" si="30"/>
        <v>0</v>
      </c>
      <c r="CQ49" s="15">
        <f t="shared" si="31"/>
        <v>0</v>
      </c>
      <c r="CR49" s="15">
        <f t="shared" si="32"/>
        <v>0</v>
      </c>
      <c r="CS49" s="15">
        <f t="shared" si="33"/>
        <v>0</v>
      </c>
      <c r="CT49" s="15">
        <f t="shared" si="33"/>
        <v>0</v>
      </c>
      <c r="CU49" s="15">
        <f t="shared" si="33"/>
        <v>0</v>
      </c>
      <c r="CV49" s="15">
        <f t="shared" si="34"/>
        <v>0</v>
      </c>
      <c r="CW49" s="15">
        <f t="shared" si="35"/>
        <v>0</v>
      </c>
      <c r="CX49" s="15">
        <f t="shared" si="36"/>
        <v>0</v>
      </c>
      <c r="CY49" s="15">
        <f t="shared" si="37"/>
        <v>0</v>
      </c>
      <c r="CZ49" s="15">
        <f t="shared" si="38"/>
        <v>0</v>
      </c>
      <c r="DA49" s="15">
        <f t="shared" si="39"/>
        <v>0</v>
      </c>
      <c r="DB49" s="15">
        <f t="shared" si="40"/>
        <v>0</v>
      </c>
      <c r="DC49" s="15">
        <f t="shared" si="41"/>
        <v>0</v>
      </c>
      <c r="DD49" s="15">
        <f t="shared" si="41"/>
        <v>0</v>
      </c>
      <c r="DE49" s="15">
        <f t="shared" si="41"/>
        <v>0</v>
      </c>
      <c r="DF49" s="15">
        <f t="shared" si="42"/>
        <v>0</v>
      </c>
      <c r="DG49" s="15">
        <f t="shared" si="43"/>
        <v>0</v>
      </c>
      <c r="DH49" s="15">
        <f t="shared" si="44"/>
        <v>0</v>
      </c>
      <c r="DI49" s="15">
        <f t="shared" si="44"/>
        <v>0</v>
      </c>
      <c r="DJ49" s="15">
        <f t="shared" si="44"/>
        <v>0</v>
      </c>
      <c r="DK49" s="16"/>
    </row>
    <row r="50" spans="1:115" hidden="1">
      <c r="A50" s="18" t="s">
        <v>53</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20"/>
      <c r="AJ50" s="20"/>
      <c r="AK50" s="20"/>
      <c r="AL50" s="20"/>
      <c r="AM50" s="20"/>
      <c r="AN50" s="20"/>
      <c r="AO50" s="20"/>
      <c r="AP50" s="20"/>
      <c r="AQ50" s="20"/>
      <c r="AR50" s="20"/>
      <c r="AS50" s="15"/>
      <c r="AT50" s="20"/>
      <c r="AU50" s="20"/>
      <c r="AV50" s="20"/>
      <c r="AW50" s="20"/>
      <c r="AX50" s="15"/>
      <c r="AY50" s="20"/>
      <c r="AZ50" s="20"/>
      <c r="BA50" s="20"/>
      <c r="BB50" s="20"/>
      <c r="BC50" s="20"/>
      <c r="BD50" s="20"/>
      <c r="BE50" s="20"/>
      <c r="BF50" s="20"/>
      <c r="BG50" s="20"/>
      <c r="BH50" s="20"/>
      <c r="BI50" s="20"/>
      <c r="BJ50" s="20"/>
      <c r="BK50" s="20"/>
      <c r="BL50" s="20"/>
      <c r="BM50" s="20"/>
      <c r="BN50" s="20"/>
      <c r="BO50" s="20"/>
      <c r="BP50" s="20"/>
      <c r="BQ50" s="20"/>
      <c r="BR50" s="15"/>
      <c r="BS50" s="20"/>
      <c r="BT50" s="20"/>
      <c r="BU50" s="20"/>
      <c r="BV50" s="20"/>
      <c r="BW50" s="15"/>
      <c r="BX50" s="20"/>
      <c r="BY50" s="20"/>
      <c r="BZ50" s="20"/>
      <c r="CA50" s="20"/>
      <c r="CB50" s="20"/>
      <c r="CC50" s="20"/>
      <c r="CD50" s="20"/>
      <c r="CE50" s="20"/>
      <c r="CF50" s="20"/>
      <c r="CG50" s="15">
        <f t="shared" si="28"/>
        <v>0</v>
      </c>
      <c r="CH50" s="15">
        <f t="shared" si="12"/>
        <v>0</v>
      </c>
      <c r="CI50" s="15">
        <f t="shared" si="13"/>
        <v>0</v>
      </c>
      <c r="CJ50" s="15">
        <f t="shared" si="14"/>
        <v>0</v>
      </c>
      <c r="CK50" s="15">
        <f t="shared" si="15"/>
        <v>0</v>
      </c>
      <c r="CL50" s="15">
        <f t="shared" si="16"/>
        <v>0</v>
      </c>
      <c r="CM50" s="15">
        <f t="shared" si="29"/>
        <v>0</v>
      </c>
      <c r="CN50" s="15">
        <f t="shared" si="30"/>
        <v>0</v>
      </c>
      <c r="CO50" s="15">
        <f t="shared" si="30"/>
        <v>0</v>
      </c>
      <c r="CP50" s="15">
        <f t="shared" si="30"/>
        <v>0</v>
      </c>
      <c r="CQ50" s="15">
        <f t="shared" si="31"/>
        <v>0</v>
      </c>
      <c r="CR50" s="15">
        <f t="shared" si="32"/>
        <v>0</v>
      </c>
      <c r="CS50" s="15">
        <f t="shared" si="33"/>
        <v>0</v>
      </c>
      <c r="CT50" s="15">
        <f t="shared" si="33"/>
        <v>0</v>
      </c>
      <c r="CU50" s="15">
        <f t="shared" si="33"/>
        <v>0</v>
      </c>
      <c r="CV50" s="15">
        <f t="shared" si="34"/>
        <v>0</v>
      </c>
      <c r="CW50" s="15">
        <f t="shared" si="35"/>
        <v>0</v>
      </c>
      <c r="CX50" s="15">
        <f t="shared" si="36"/>
        <v>0</v>
      </c>
      <c r="CY50" s="15">
        <f t="shared" si="37"/>
        <v>0</v>
      </c>
      <c r="CZ50" s="15">
        <f t="shared" si="38"/>
        <v>0</v>
      </c>
      <c r="DA50" s="15">
        <f t="shared" si="39"/>
        <v>0</v>
      </c>
      <c r="DB50" s="15">
        <f t="shared" si="40"/>
        <v>0</v>
      </c>
      <c r="DC50" s="15">
        <f t="shared" si="41"/>
        <v>0</v>
      </c>
      <c r="DD50" s="15">
        <f t="shared" si="41"/>
        <v>0</v>
      </c>
      <c r="DE50" s="15">
        <f t="shared" si="41"/>
        <v>0</v>
      </c>
      <c r="DF50" s="15">
        <f t="shared" si="42"/>
        <v>0</v>
      </c>
      <c r="DG50" s="15">
        <f t="shared" si="43"/>
        <v>0</v>
      </c>
      <c r="DH50" s="15">
        <f t="shared" si="44"/>
        <v>0</v>
      </c>
      <c r="DI50" s="15">
        <f t="shared" si="44"/>
        <v>0</v>
      </c>
      <c r="DJ50" s="15">
        <f t="shared" si="44"/>
        <v>0</v>
      </c>
      <c r="DK50" s="21"/>
    </row>
    <row r="51" spans="1:115" hidden="1">
      <c r="A51" s="18"/>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22"/>
      <c r="AD51" s="19"/>
      <c r="AE51" s="19"/>
      <c r="AF51" s="19"/>
      <c r="AG51" s="19"/>
      <c r="AH51" s="19"/>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21"/>
    </row>
    <row r="52" spans="1:115" s="17" customFormat="1" ht="105">
      <c r="A52" s="36" t="s">
        <v>252</v>
      </c>
      <c r="B52" s="14" t="s">
        <v>253</v>
      </c>
      <c r="C52" s="14" t="s">
        <v>52</v>
      </c>
      <c r="D52" s="14" t="s">
        <v>52</v>
      </c>
      <c r="E52" s="14" t="s">
        <v>52</v>
      </c>
      <c r="F52" s="14" t="s">
        <v>52</v>
      </c>
      <c r="G52" s="14" t="s">
        <v>52</v>
      </c>
      <c r="H52" s="14" t="s">
        <v>52</v>
      </c>
      <c r="I52" s="14" t="s">
        <v>52</v>
      </c>
      <c r="J52" s="14" t="s">
        <v>52</v>
      </c>
      <c r="K52" s="14" t="s">
        <v>52</v>
      </c>
      <c r="L52" s="14" t="s">
        <v>52</v>
      </c>
      <c r="M52" s="14" t="s">
        <v>52</v>
      </c>
      <c r="N52" s="14" t="s">
        <v>52</v>
      </c>
      <c r="O52" s="14" t="s">
        <v>52</v>
      </c>
      <c r="P52" s="14" t="s">
        <v>52</v>
      </c>
      <c r="Q52" s="14" t="s">
        <v>52</v>
      </c>
      <c r="R52" s="14" t="s">
        <v>52</v>
      </c>
      <c r="S52" s="14" t="s">
        <v>52</v>
      </c>
      <c r="T52" s="14" t="s">
        <v>52</v>
      </c>
      <c r="U52" s="14" t="s">
        <v>52</v>
      </c>
      <c r="V52" s="14" t="s">
        <v>52</v>
      </c>
      <c r="W52" s="14" t="s">
        <v>52</v>
      </c>
      <c r="X52" s="14" t="s">
        <v>52</v>
      </c>
      <c r="Y52" s="14" t="s">
        <v>52</v>
      </c>
      <c r="Z52" s="14" t="s">
        <v>52</v>
      </c>
      <c r="AA52" s="14" t="s">
        <v>52</v>
      </c>
      <c r="AB52" s="14" t="s">
        <v>52</v>
      </c>
      <c r="AC52" s="14" t="s">
        <v>52</v>
      </c>
      <c r="AD52" s="14" t="s">
        <v>52</v>
      </c>
      <c r="AE52" s="14" t="s">
        <v>52</v>
      </c>
      <c r="AF52" s="14" t="s">
        <v>52</v>
      </c>
      <c r="AG52" s="14" t="s">
        <v>52</v>
      </c>
      <c r="AH52" s="14" t="s">
        <v>52</v>
      </c>
      <c r="AI52" s="15">
        <f t="shared" ref="AI52:AJ52" si="143">SUM(AK52+AM52+AO52+AQ52)</f>
        <v>138.1</v>
      </c>
      <c r="AJ52" s="15">
        <f t="shared" si="143"/>
        <v>138.1</v>
      </c>
      <c r="AK52" s="15">
        <f t="shared" ref="AK52:AR52" si="144">SUM(AK54+AK57)</f>
        <v>137.1</v>
      </c>
      <c r="AL52" s="15">
        <f t="shared" si="144"/>
        <v>137.1</v>
      </c>
      <c r="AM52" s="15">
        <f t="shared" si="144"/>
        <v>1</v>
      </c>
      <c r="AN52" s="15">
        <f t="shared" si="144"/>
        <v>1</v>
      </c>
      <c r="AO52" s="15">
        <f t="shared" si="144"/>
        <v>0</v>
      </c>
      <c r="AP52" s="15">
        <f t="shared" si="144"/>
        <v>0</v>
      </c>
      <c r="AQ52" s="15">
        <f t="shared" si="144"/>
        <v>0</v>
      </c>
      <c r="AR52" s="15">
        <f t="shared" si="144"/>
        <v>0</v>
      </c>
      <c r="AS52" s="15">
        <f t="shared" si="76"/>
        <v>146.69999999999999</v>
      </c>
      <c r="AT52" s="15">
        <f t="shared" ref="AT52:AW52" si="145">SUM(AT54+AT57)</f>
        <v>143.19999999999999</v>
      </c>
      <c r="AU52" s="15">
        <f t="shared" si="145"/>
        <v>3.5</v>
      </c>
      <c r="AV52" s="15">
        <f t="shared" si="145"/>
        <v>0</v>
      </c>
      <c r="AW52" s="15">
        <f t="shared" si="145"/>
        <v>0</v>
      </c>
      <c r="AX52" s="15">
        <f t="shared" si="81"/>
        <v>148.30000000000001</v>
      </c>
      <c r="AY52" s="15">
        <f t="shared" ref="AY52:BB52" si="146">SUM(AY54+AY57)</f>
        <v>144.80000000000001</v>
      </c>
      <c r="AZ52" s="15">
        <f t="shared" si="146"/>
        <v>3.5</v>
      </c>
      <c r="BA52" s="15">
        <f t="shared" si="146"/>
        <v>0</v>
      </c>
      <c r="BB52" s="15">
        <f t="shared" si="146"/>
        <v>0</v>
      </c>
      <c r="BC52" s="15">
        <f t="shared" ref="BC52" si="147">SUM(BD52:BG52)</f>
        <v>153.30000000000001</v>
      </c>
      <c r="BD52" s="15">
        <f t="shared" ref="BD52:BG52" si="148">SUM(BD54+BD57)</f>
        <v>149.80000000000001</v>
      </c>
      <c r="BE52" s="15">
        <f t="shared" si="148"/>
        <v>3.5</v>
      </c>
      <c r="BF52" s="15">
        <f t="shared" si="148"/>
        <v>0</v>
      </c>
      <c r="BG52" s="15">
        <f t="shared" si="148"/>
        <v>0</v>
      </c>
      <c r="BH52" s="15">
        <f t="shared" ref="BH52:BI52" si="149">SUM(BJ52+BL52+BN52+BP52)</f>
        <v>138.1</v>
      </c>
      <c r="BI52" s="15">
        <f t="shared" si="149"/>
        <v>138.1</v>
      </c>
      <c r="BJ52" s="15">
        <f t="shared" ref="BJ52:BQ52" si="150">SUM(BJ54+BJ57)</f>
        <v>137.1</v>
      </c>
      <c r="BK52" s="15">
        <f t="shared" si="150"/>
        <v>137.1</v>
      </c>
      <c r="BL52" s="15">
        <f t="shared" si="150"/>
        <v>1</v>
      </c>
      <c r="BM52" s="15">
        <f t="shared" si="150"/>
        <v>1</v>
      </c>
      <c r="BN52" s="15">
        <f t="shared" si="150"/>
        <v>0</v>
      </c>
      <c r="BO52" s="15">
        <f t="shared" si="150"/>
        <v>0</v>
      </c>
      <c r="BP52" s="15">
        <f t="shared" si="150"/>
        <v>0</v>
      </c>
      <c r="BQ52" s="15">
        <f t="shared" si="150"/>
        <v>0</v>
      </c>
      <c r="BR52" s="15">
        <f t="shared" si="79"/>
        <v>146.69999999999999</v>
      </c>
      <c r="BS52" s="15">
        <f t="shared" ref="BS52:CF52" si="151">SUM(BS54+BS57)</f>
        <v>143.19999999999999</v>
      </c>
      <c r="BT52" s="15">
        <f t="shared" si="151"/>
        <v>3.5</v>
      </c>
      <c r="BU52" s="15">
        <f t="shared" si="151"/>
        <v>0</v>
      </c>
      <c r="BV52" s="15">
        <f t="shared" si="151"/>
        <v>0</v>
      </c>
      <c r="BW52" s="15">
        <f t="shared" si="82"/>
        <v>148.30000000000001</v>
      </c>
      <c r="BX52" s="15">
        <f t="shared" si="151"/>
        <v>144.80000000000001</v>
      </c>
      <c r="BY52" s="15">
        <f t="shared" si="151"/>
        <v>3.5</v>
      </c>
      <c r="BZ52" s="15">
        <f t="shared" si="151"/>
        <v>0</v>
      </c>
      <c r="CA52" s="15">
        <f t="shared" si="151"/>
        <v>0</v>
      </c>
      <c r="CB52" s="15">
        <f t="shared" ref="CB52" si="152">SUM(CC52:CF52)</f>
        <v>153.30000000000001</v>
      </c>
      <c r="CC52" s="15">
        <f t="shared" si="151"/>
        <v>149.80000000000001</v>
      </c>
      <c r="CD52" s="15">
        <f t="shared" si="151"/>
        <v>3.5</v>
      </c>
      <c r="CE52" s="15">
        <f t="shared" si="151"/>
        <v>0</v>
      </c>
      <c r="CF52" s="15">
        <f t="shared" si="151"/>
        <v>0</v>
      </c>
      <c r="CG52" s="15">
        <f t="shared" si="28"/>
        <v>138.1</v>
      </c>
      <c r="CH52" s="15">
        <f t="shared" si="12"/>
        <v>137.1</v>
      </c>
      <c r="CI52" s="15">
        <f t="shared" si="13"/>
        <v>1</v>
      </c>
      <c r="CJ52" s="15">
        <f t="shared" si="14"/>
        <v>0</v>
      </c>
      <c r="CK52" s="15">
        <f t="shared" si="15"/>
        <v>0</v>
      </c>
      <c r="CL52" s="15">
        <f t="shared" si="16"/>
        <v>146.69999999999999</v>
      </c>
      <c r="CM52" s="15">
        <f t="shared" si="29"/>
        <v>143.19999999999999</v>
      </c>
      <c r="CN52" s="15">
        <f t="shared" si="30"/>
        <v>3.5</v>
      </c>
      <c r="CO52" s="15">
        <f t="shared" si="30"/>
        <v>0</v>
      </c>
      <c r="CP52" s="15">
        <f t="shared" si="30"/>
        <v>0</v>
      </c>
      <c r="CQ52" s="15">
        <f t="shared" si="31"/>
        <v>148.30000000000001</v>
      </c>
      <c r="CR52" s="15">
        <f t="shared" si="32"/>
        <v>144.80000000000001</v>
      </c>
      <c r="CS52" s="15">
        <f t="shared" si="33"/>
        <v>3.5</v>
      </c>
      <c r="CT52" s="15">
        <f t="shared" si="33"/>
        <v>0</v>
      </c>
      <c r="CU52" s="15">
        <f t="shared" si="33"/>
        <v>0</v>
      </c>
      <c r="CV52" s="15">
        <f t="shared" si="34"/>
        <v>138.1</v>
      </c>
      <c r="CW52" s="15">
        <f t="shared" si="35"/>
        <v>137.1</v>
      </c>
      <c r="CX52" s="15">
        <f t="shared" si="36"/>
        <v>1</v>
      </c>
      <c r="CY52" s="15">
        <f t="shared" si="37"/>
        <v>0</v>
      </c>
      <c r="CZ52" s="15">
        <f t="shared" si="38"/>
        <v>0</v>
      </c>
      <c r="DA52" s="15">
        <f t="shared" si="39"/>
        <v>146.69999999999999</v>
      </c>
      <c r="DB52" s="15">
        <f t="shared" si="40"/>
        <v>143.19999999999999</v>
      </c>
      <c r="DC52" s="15">
        <f t="shared" si="41"/>
        <v>3.5</v>
      </c>
      <c r="DD52" s="15">
        <f t="shared" si="41"/>
        <v>0</v>
      </c>
      <c r="DE52" s="15">
        <f t="shared" si="41"/>
        <v>0</v>
      </c>
      <c r="DF52" s="15">
        <f t="shared" si="42"/>
        <v>148.30000000000001</v>
      </c>
      <c r="DG52" s="15">
        <f t="shared" si="43"/>
        <v>144.80000000000001</v>
      </c>
      <c r="DH52" s="15">
        <f t="shared" si="44"/>
        <v>3.5</v>
      </c>
      <c r="DI52" s="15">
        <f t="shared" si="44"/>
        <v>0</v>
      </c>
      <c r="DJ52" s="15">
        <f t="shared" si="44"/>
        <v>0</v>
      </c>
      <c r="DK52" s="16"/>
    </row>
    <row r="53" spans="1:115">
      <c r="A53" s="18" t="s">
        <v>53</v>
      </c>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20"/>
      <c r="AJ53" s="20"/>
      <c r="AK53" s="20"/>
      <c r="AL53" s="20"/>
      <c r="AM53" s="20"/>
      <c r="AN53" s="20"/>
      <c r="AO53" s="20"/>
      <c r="AP53" s="20"/>
      <c r="AQ53" s="20"/>
      <c r="AR53" s="20"/>
      <c r="AS53" s="15"/>
      <c r="AT53" s="20"/>
      <c r="AU53" s="20"/>
      <c r="AV53" s="20"/>
      <c r="AW53" s="20"/>
      <c r="AX53" s="15"/>
      <c r="AY53" s="20"/>
      <c r="AZ53" s="20"/>
      <c r="BA53" s="20"/>
      <c r="BB53" s="20"/>
      <c r="BC53" s="20"/>
      <c r="BD53" s="20"/>
      <c r="BE53" s="20"/>
      <c r="BF53" s="20"/>
      <c r="BG53" s="20"/>
      <c r="BH53" s="20"/>
      <c r="BI53" s="20"/>
      <c r="BJ53" s="20"/>
      <c r="BK53" s="20"/>
      <c r="BL53" s="20"/>
      <c r="BM53" s="20"/>
      <c r="BN53" s="20"/>
      <c r="BO53" s="20"/>
      <c r="BP53" s="20"/>
      <c r="BQ53" s="20"/>
      <c r="BR53" s="15"/>
      <c r="BS53" s="20"/>
      <c r="BT53" s="20"/>
      <c r="BU53" s="20"/>
      <c r="BV53" s="20"/>
      <c r="BW53" s="15"/>
      <c r="BX53" s="20"/>
      <c r="BY53" s="20"/>
      <c r="BZ53" s="20"/>
      <c r="CA53" s="20"/>
      <c r="CB53" s="20"/>
      <c r="CC53" s="20"/>
      <c r="CD53" s="20"/>
      <c r="CE53" s="20"/>
      <c r="CF53" s="20"/>
      <c r="CG53" s="15">
        <f t="shared" si="28"/>
        <v>0</v>
      </c>
      <c r="CH53" s="15">
        <f t="shared" si="12"/>
        <v>0</v>
      </c>
      <c r="CI53" s="15">
        <f t="shared" si="13"/>
        <v>0</v>
      </c>
      <c r="CJ53" s="15">
        <f t="shared" si="14"/>
        <v>0</v>
      </c>
      <c r="CK53" s="15">
        <f t="shared" si="15"/>
        <v>0</v>
      </c>
      <c r="CL53" s="15">
        <f t="shared" si="16"/>
        <v>0</v>
      </c>
      <c r="CM53" s="15">
        <f t="shared" si="29"/>
        <v>0</v>
      </c>
      <c r="CN53" s="15">
        <f t="shared" si="30"/>
        <v>0</v>
      </c>
      <c r="CO53" s="15">
        <f t="shared" si="30"/>
        <v>0</v>
      </c>
      <c r="CP53" s="15">
        <f t="shared" si="30"/>
        <v>0</v>
      </c>
      <c r="CQ53" s="15">
        <f t="shared" si="31"/>
        <v>0</v>
      </c>
      <c r="CR53" s="15">
        <f t="shared" si="32"/>
        <v>0</v>
      </c>
      <c r="CS53" s="15">
        <f t="shared" si="33"/>
        <v>0</v>
      </c>
      <c r="CT53" s="15">
        <f t="shared" si="33"/>
        <v>0</v>
      </c>
      <c r="CU53" s="15">
        <f t="shared" si="33"/>
        <v>0</v>
      </c>
      <c r="CV53" s="15">
        <f t="shared" si="34"/>
        <v>0</v>
      </c>
      <c r="CW53" s="15">
        <f t="shared" si="35"/>
        <v>0</v>
      </c>
      <c r="CX53" s="15">
        <f t="shared" si="36"/>
        <v>0</v>
      </c>
      <c r="CY53" s="15">
        <f t="shared" si="37"/>
        <v>0</v>
      </c>
      <c r="CZ53" s="15">
        <f t="shared" si="38"/>
        <v>0</v>
      </c>
      <c r="DA53" s="15">
        <f t="shared" si="39"/>
        <v>0</v>
      </c>
      <c r="DB53" s="15">
        <f t="shared" si="40"/>
        <v>0</v>
      </c>
      <c r="DC53" s="15">
        <f t="shared" si="41"/>
        <v>0</v>
      </c>
      <c r="DD53" s="15">
        <f t="shared" si="41"/>
        <v>0</v>
      </c>
      <c r="DE53" s="15">
        <f t="shared" si="41"/>
        <v>0</v>
      </c>
      <c r="DF53" s="15">
        <f t="shared" si="42"/>
        <v>0</v>
      </c>
      <c r="DG53" s="15">
        <f t="shared" si="43"/>
        <v>0</v>
      </c>
      <c r="DH53" s="15">
        <f t="shared" si="44"/>
        <v>0</v>
      </c>
      <c r="DI53" s="15">
        <f t="shared" si="44"/>
        <v>0</v>
      </c>
      <c r="DJ53" s="15">
        <f t="shared" si="44"/>
        <v>0</v>
      </c>
      <c r="DK53" s="21"/>
    </row>
    <row r="54" spans="1:115" s="17" customFormat="1" ht="21">
      <c r="A54" s="13" t="s">
        <v>254</v>
      </c>
      <c r="B54" s="14" t="s">
        <v>255</v>
      </c>
      <c r="C54" s="14" t="s">
        <v>52</v>
      </c>
      <c r="D54" s="14" t="s">
        <v>52</v>
      </c>
      <c r="E54" s="14" t="s">
        <v>52</v>
      </c>
      <c r="F54" s="14" t="s">
        <v>52</v>
      </c>
      <c r="G54" s="14" t="s">
        <v>52</v>
      </c>
      <c r="H54" s="14" t="s">
        <v>52</v>
      </c>
      <c r="I54" s="14" t="s">
        <v>52</v>
      </c>
      <c r="J54" s="14" t="s">
        <v>52</v>
      </c>
      <c r="K54" s="14" t="s">
        <v>52</v>
      </c>
      <c r="L54" s="14" t="s">
        <v>52</v>
      </c>
      <c r="M54" s="14" t="s">
        <v>52</v>
      </c>
      <c r="N54" s="14" t="s">
        <v>52</v>
      </c>
      <c r="O54" s="14" t="s">
        <v>52</v>
      </c>
      <c r="P54" s="14" t="s">
        <v>52</v>
      </c>
      <c r="Q54" s="14" t="s">
        <v>52</v>
      </c>
      <c r="R54" s="14" t="s">
        <v>52</v>
      </c>
      <c r="S54" s="14" t="s">
        <v>52</v>
      </c>
      <c r="T54" s="14" t="s">
        <v>52</v>
      </c>
      <c r="U54" s="14" t="s">
        <v>52</v>
      </c>
      <c r="V54" s="14" t="s">
        <v>52</v>
      </c>
      <c r="W54" s="14" t="s">
        <v>52</v>
      </c>
      <c r="X54" s="14" t="s">
        <v>52</v>
      </c>
      <c r="Y54" s="14" t="s">
        <v>52</v>
      </c>
      <c r="Z54" s="14" t="s">
        <v>52</v>
      </c>
      <c r="AA54" s="14" t="s">
        <v>52</v>
      </c>
      <c r="AB54" s="14" t="s">
        <v>52</v>
      </c>
      <c r="AC54" s="14" t="s">
        <v>52</v>
      </c>
      <c r="AD54" s="14" t="s">
        <v>52</v>
      </c>
      <c r="AE54" s="14" t="s">
        <v>52</v>
      </c>
      <c r="AF54" s="14" t="s">
        <v>52</v>
      </c>
      <c r="AG54" s="14" t="s">
        <v>52</v>
      </c>
      <c r="AH54" s="14" t="s">
        <v>52</v>
      </c>
      <c r="AI54" s="15">
        <f>SUM(AK54+AM54+AO54+AQ54)</f>
        <v>137.1</v>
      </c>
      <c r="AJ54" s="15">
        <f>SUM(AL54+AN54+AP54+AR54)</f>
        <v>137.1</v>
      </c>
      <c r="AK54" s="15">
        <f t="shared" ref="AK54:AR54" si="153">SUM(AK56)</f>
        <v>137.1</v>
      </c>
      <c r="AL54" s="15">
        <f t="shared" si="153"/>
        <v>137.1</v>
      </c>
      <c r="AM54" s="15">
        <f t="shared" si="153"/>
        <v>0</v>
      </c>
      <c r="AN54" s="15">
        <f t="shared" si="153"/>
        <v>0</v>
      </c>
      <c r="AO54" s="15">
        <f t="shared" si="153"/>
        <v>0</v>
      </c>
      <c r="AP54" s="15">
        <f t="shared" si="153"/>
        <v>0</v>
      </c>
      <c r="AQ54" s="15">
        <f t="shared" si="153"/>
        <v>0</v>
      </c>
      <c r="AR54" s="15">
        <f t="shared" si="153"/>
        <v>0</v>
      </c>
      <c r="AS54" s="15">
        <f t="shared" si="76"/>
        <v>143.19999999999999</v>
      </c>
      <c r="AT54" s="15">
        <f t="shared" ref="AT54:AW54" si="154">SUM(AT56)</f>
        <v>143.19999999999999</v>
      </c>
      <c r="AU54" s="15">
        <f t="shared" si="154"/>
        <v>0</v>
      </c>
      <c r="AV54" s="15">
        <f t="shared" si="154"/>
        <v>0</v>
      </c>
      <c r="AW54" s="15">
        <f t="shared" si="154"/>
        <v>0</v>
      </c>
      <c r="AX54" s="15">
        <f t="shared" si="81"/>
        <v>144.80000000000001</v>
      </c>
      <c r="AY54" s="15">
        <f t="shared" ref="AY54:BB54" si="155">SUM(AY56)</f>
        <v>144.80000000000001</v>
      </c>
      <c r="AZ54" s="15">
        <f t="shared" si="155"/>
        <v>0</v>
      </c>
      <c r="BA54" s="15">
        <f t="shared" si="155"/>
        <v>0</v>
      </c>
      <c r="BB54" s="15">
        <f t="shared" si="155"/>
        <v>0</v>
      </c>
      <c r="BC54" s="15">
        <f>SUM(BD54:BG54)</f>
        <v>149.80000000000001</v>
      </c>
      <c r="BD54" s="15">
        <f t="shared" ref="BD54:BG54" si="156">SUM(BD56)</f>
        <v>149.80000000000001</v>
      </c>
      <c r="BE54" s="15">
        <f t="shared" si="156"/>
        <v>0</v>
      </c>
      <c r="BF54" s="15">
        <f t="shared" si="156"/>
        <v>0</v>
      </c>
      <c r="BG54" s="15">
        <f t="shared" si="156"/>
        <v>0</v>
      </c>
      <c r="BH54" s="15">
        <f>SUM(BJ54+BL54+BN54+BP54)</f>
        <v>137.1</v>
      </c>
      <c r="BI54" s="15">
        <f>SUM(BK54+BM54+BO54+BQ54)</f>
        <v>137.1</v>
      </c>
      <c r="BJ54" s="15">
        <f t="shared" ref="BJ54:BQ54" si="157">SUM(BJ56)</f>
        <v>137.1</v>
      </c>
      <c r="BK54" s="15">
        <f t="shared" si="157"/>
        <v>137.1</v>
      </c>
      <c r="BL54" s="15">
        <f t="shared" si="157"/>
        <v>0</v>
      </c>
      <c r="BM54" s="15">
        <f t="shared" si="157"/>
        <v>0</v>
      </c>
      <c r="BN54" s="15">
        <f t="shared" si="157"/>
        <v>0</v>
      </c>
      <c r="BO54" s="15">
        <f t="shared" si="157"/>
        <v>0</v>
      </c>
      <c r="BP54" s="15">
        <f t="shared" si="157"/>
        <v>0</v>
      </c>
      <c r="BQ54" s="15">
        <f t="shared" si="157"/>
        <v>0</v>
      </c>
      <c r="BR54" s="15">
        <f t="shared" si="79"/>
        <v>143.19999999999999</v>
      </c>
      <c r="BS54" s="15">
        <f t="shared" ref="BS54:CF54" si="158">SUM(BS56)</f>
        <v>143.19999999999999</v>
      </c>
      <c r="BT54" s="15">
        <f t="shared" si="158"/>
        <v>0</v>
      </c>
      <c r="BU54" s="15">
        <f t="shared" si="158"/>
        <v>0</v>
      </c>
      <c r="BV54" s="15">
        <f t="shared" si="158"/>
        <v>0</v>
      </c>
      <c r="BW54" s="15">
        <f t="shared" si="82"/>
        <v>144.80000000000001</v>
      </c>
      <c r="BX54" s="15">
        <f t="shared" si="158"/>
        <v>144.80000000000001</v>
      </c>
      <c r="BY54" s="15">
        <f t="shared" si="158"/>
        <v>0</v>
      </c>
      <c r="BZ54" s="15">
        <f t="shared" si="158"/>
        <v>0</v>
      </c>
      <c r="CA54" s="15">
        <f t="shared" si="158"/>
        <v>0</v>
      </c>
      <c r="CB54" s="15">
        <f>SUM(CC54:CF54)</f>
        <v>149.80000000000001</v>
      </c>
      <c r="CC54" s="15">
        <f t="shared" si="158"/>
        <v>149.80000000000001</v>
      </c>
      <c r="CD54" s="15">
        <f t="shared" si="158"/>
        <v>0</v>
      </c>
      <c r="CE54" s="15">
        <f t="shared" si="158"/>
        <v>0</v>
      </c>
      <c r="CF54" s="15">
        <f t="shared" si="158"/>
        <v>0</v>
      </c>
      <c r="CG54" s="15">
        <f t="shared" si="28"/>
        <v>137.1</v>
      </c>
      <c r="CH54" s="15">
        <f t="shared" si="12"/>
        <v>137.1</v>
      </c>
      <c r="CI54" s="15">
        <f t="shared" si="13"/>
        <v>0</v>
      </c>
      <c r="CJ54" s="15">
        <f t="shared" si="14"/>
        <v>0</v>
      </c>
      <c r="CK54" s="15">
        <f t="shared" si="15"/>
        <v>0</v>
      </c>
      <c r="CL54" s="15">
        <f t="shared" si="16"/>
        <v>143.19999999999999</v>
      </c>
      <c r="CM54" s="15">
        <f t="shared" si="29"/>
        <v>143.19999999999999</v>
      </c>
      <c r="CN54" s="15">
        <f t="shared" si="30"/>
        <v>0</v>
      </c>
      <c r="CO54" s="15">
        <f t="shared" si="30"/>
        <v>0</v>
      </c>
      <c r="CP54" s="15">
        <f t="shared" si="30"/>
        <v>0</v>
      </c>
      <c r="CQ54" s="15">
        <f t="shared" si="31"/>
        <v>144.80000000000001</v>
      </c>
      <c r="CR54" s="15">
        <f t="shared" si="32"/>
        <v>144.80000000000001</v>
      </c>
      <c r="CS54" s="15">
        <f t="shared" si="33"/>
        <v>0</v>
      </c>
      <c r="CT54" s="15">
        <f t="shared" si="33"/>
        <v>0</v>
      </c>
      <c r="CU54" s="15">
        <f t="shared" si="33"/>
        <v>0</v>
      </c>
      <c r="CV54" s="15">
        <f t="shared" si="34"/>
        <v>137.1</v>
      </c>
      <c r="CW54" s="15">
        <f t="shared" si="35"/>
        <v>137.1</v>
      </c>
      <c r="CX54" s="15">
        <f t="shared" si="36"/>
        <v>0</v>
      </c>
      <c r="CY54" s="15">
        <f t="shared" si="37"/>
        <v>0</v>
      </c>
      <c r="CZ54" s="15">
        <f t="shared" si="38"/>
        <v>0</v>
      </c>
      <c r="DA54" s="15">
        <f t="shared" si="39"/>
        <v>143.19999999999999</v>
      </c>
      <c r="DB54" s="15">
        <f t="shared" si="40"/>
        <v>143.19999999999999</v>
      </c>
      <c r="DC54" s="15">
        <f t="shared" si="41"/>
        <v>0</v>
      </c>
      <c r="DD54" s="15">
        <f t="shared" si="41"/>
        <v>0</v>
      </c>
      <c r="DE54" s="15">
        <f t="shared" si="41"/>
        <v>0</v>
      </c>
      <c r="DF54" s="15">
        <f t="shared" si="42"/>
        <v>144.80000000000001</v>
      </c>
      <c r="DG54" s="15">
        <f t="shared" si="43"/>
        <v>144.80000000000001</v>
      </c>
      <c r="DH54" s="15">
        <f t="shared" si="44"/>
        <v>0</v>
      </c>
      <c r="DI54" s="15">
        <f t="shared" si="44"/>
        <v>0</v>
      </c>
      <c r="DJ54" s="15">
        <f t="shared" si="44"/>
        <v>0</v>
      </c>
      <c r="DK54" s="16"/>
    </row>
    <row r="55" spans="1:115">
      <c r="A55" s="18" t="s">
        <v>53</v>
      </c>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20"/>
      <c r="AJ55" s="20"/>
      <c r="AK55" s="20"/>
      <c r="AL55" s="20"/>
      <c r="AM55" s="20"/>
      <c r="AN55" s="20"/>
      <c r="AO55" s="20"/>
      <c r="AP55" s="20"/>
      <c r="AQ55" s="20"/>
      <c r="AR55" s="20"/>
      <c r="AS55" s="15"/>
      <c r="AT55" s="20"/>
      <c r="AU55" s="20"/>
      <c r="AV55" s="20"/>
      <c r="AW55" s="20"/>
      <c r="AX55" s="15"/>
      <c r="AY55" s="20"/>
      <c r="AZ55" s="20"/>
      <c r="BA55" s="20"/>
      <c r="BB55" s="20"/>
      <c r="BC55" s="20"/>
      <c r="BD55" s="20"/>
      <c r="BE55" s="20"/>
      <c r="BF55" s="20"/>
      <c r="BG55" s="20"/>
      <c r="BH55" s="20"/>
      <c r="BI55" s="20"/>
      <c r="BJ55" s="20"/>
      <c r="BK55" s="20"/>
      <c r="BL55" s="20"/>
      <c r="BM55" s="20"/>
      <c r="BN55" s="20"/>
      <c r="BO55" s="20"/>
      <c r="BP55" s="20"/>
      <c r="BQ55" s="20"/>
      <c r="BR55" s="15"/>
      <c r="BS55" s="20"/>
      <c r="BT55" s="20"/>
      <c r="BU55" s="20"/>
      <c r="BV55" s="20"/>
      <c r="BW55" s="15"/>
      <c r="BX55" s="20"/>
      <c r="BY55" s="20"/>
      <c r="BZ55" s="20"/>
      <c r="CA55" s="20"/>
      <c r="CB55" s="20"/>
      <c r="CC55" s="20"/>
      <c r="CD55" s="20"/>
      <c r="CE55" s="20"/>
      <c r="CF55" s="20"/>
      <c r="CG55" s="15">
        <f t="shared" si="28"/>
        <v>0</v>
      </c>
      <c r="CH55" s="15">
        <f t="shared" si="12"/>
        <v>0</v>
      </c>
      <c r="CI55" s="15">
        <f t="shared" si="13"/>
        <v>0</v>
      </c>
      <c r="CJ55" s="15">
        <f t="shared" si="14"/>
        <v>0</v>
      </c>
      <c r="CK55" s="15">
        <f t="shared" si="15"/>
        <v>0</v>
      </c>
      <c r="CL55" s="15">
        <f t="shared" si="16"/>
        <v>0</v>
      </c>
      <c r="CM55" s="15">
        <f t="shared" si="29"/>
        <v>0</v>
      </c>
      <c r="CN55" s="15">
        <f t="shared" si="30"/>
        <v>0</v>
      </c>
      <c r="CO55" s="15">
        <f t="shared" si="30"/>
        <v>0</v>
      </c>
      <c r="CP55" s="15">
        <f t="shared" si="30"/>
        <v>0</v>
      </c>
      <c r="CQ55" s="15">
        <f t="shared" si="31"/>
        <v>0</v>
      </c>
      <c r="CR55" s="15">
        <f t="shared" si="32"/>
        <v>0</v>
      </c>
      <c r="CS55" s="15">
        <f t="shared" si="33"/>
        <v>0</v>
      </c>
      <c r="CT55" s="15">
        <f t="shared" si="33"/>
        <v>0</v>
      </c>
      <c r="CU55" s="15">
        <f t="shared" si="33"/>
        <v>0</v>
      </c>
      <c r="CV55" s="15">
        <f t="shared" si="34"/>
        <v>0</v>
      </c>
      <c r="CW55" s="15">
        <f t="shared" si="35"/>
        <v>0</v>
      </c>
      <c r="CX55" s="15">
        <f t="shared" si="36"/>
        <v>0</v>
      </c>
      <c r="CY55" s="15">
        <f t="shared" si="37"/>
        <v>0</v>
      </c>
      <c r="CZ55" s="15">
        <f t="shared" si="38"/>
        <v>0</v>
      </c>
      <c r="DA55" s="15">
        <f t="shared" si="39"/>
        <v>0</v>
      </c>
      <c r="DB55" s="15">
        <f t="shared" si="40"/>
        <v>0</v>
      </c>
      <c r="DC55" s="15">
        <f t="shared" si="41"/>
        <v>0</v>
      </c>
      <c r="DD55" s="15">
        <f t="shared" si="41"/>
        <v>0</v>
      </c>
      <c r="DE55" s="15">
        <f t="shared" si="41"/>
        <v>0</v>
      </c>
      <c r="DF55" s="15">
        <f t="shared" si="42"/>
        <v>0</v>
      </c>
      <c r="DG55" s="15">
        <f t="shared" si="43"/>
        <v>0</v>
      </c>
      <c r="DH55" s="15">
        <f t="shared" si="44"/>
        <v>0</v>
      </c>
      <c r="DI55" s="15">
        <f t="shared" si="44"/>
        <v>0</v>
      </c>
      <c r="DJ55" s="15">
        <f t="shared" si="44"/>
        <v>0</v>
      </c>
      <c r="DK55" s="21"/>
    </row>
    <row r="56" spans="1:115" ht="123.75">
      <c r="A56" s="18" t="s">
        <v>256</v>
      </c>
      <c r="B56" s="19" t="s">
        <v>257</v>
      </c>
      <c r="C56" s="19" t="s">
        <v>258</v>
      </c>
      <c r="D56" s="19" t="s">
        <v>259</v>
      </c>
      <c r="E56" s="19" t="s">
        <v>260</v>
      </c>
      <c r="F56" s="19"/>
      <c r="G56" s="19"/>
      <c r="H56" s="19"/>
      <c r="I56" s="19"/>
      <c r="J56" s="19" t="s">
        <v>261</v>
      </c>
      <c r="K56" s="19" t="s">
        <v>64</v>
      </c>
      <c r="L56" s="19" t="s">
        <v>262</v>
      </c>
      <c r="M56" s="19"/>
      <c r="N56" s="19"/>
      <c r="O56" s="19"/>
      <c r="P56" s="19"/>
      <c r="Q56" s="19"/>
      <c r="R56" s="19"/>
      <c r="S56" s="19"/>
      <c r="T56" s="19"/>
      <c r="U56" s="19"/>
      <c r="V56" s="19"/>
      <c r="W56" s="19"/>
      <c r="X56" s="19"/>
      <c r="Y56" s="19"/>
      <c r="Z56" s="19" t="s">
        <v>263</v>
      </c>
      <c r="AA56" s="19" t="s">
        <v>64</v>
      </c>
      <c r="AB56" s="19" t="s">
        <v>264</v>
      </c>
      <c r="AC56" s="19"/>
      <c r="AD56" s="19"/>
      <c r="AE56" s="19"/>
      <c r="AF56" s="19"/>
      <c r="AG56" s="19" t="s">
        <v>265</v>
      </c>
      <c r="AH56" s="19" t="s">
        <v>85</v>
      </c>
      <c r="AI56" s="23">
        <f>SUM(AK56+AM56+AO56+AQ56)</f>
        <v>137.1</v>
      </c>
      <c r="AJ56" s="23">
        <f>SUM(AL56+AN56+AP56+AR56)</f>
        <v>137.1</v>
      </c>
      <c r="AK56" s="23">
        <v>137.1</v>
      </c>
      <c r="AL56" s="23">
        <v>137.1</v>
      </c>
      <c r="AM56" s="23">
        <v>0</v>
      </c>
      <c r="AN56" s="23">
        <v>0</v>
      </c>
      <c r="AO56" s="23">
        <v>0</v>
      </c>
      <c r="AP56" s="23">
        <v>0</v>
      </c>
      <c r="AQ56" s="23">
        <v>0</v>
      </c>
      <c r="AR56" s="23">
        <v>0</v>
      </c>
      <c r="AS56" s="23">
        <f t="shared" si="76"/>
        <v>143.19999999999999</v>
      </c>
      <c r="AT56" s="23">
        <v>143.19999999999999</v>
      </c>
      <c r="AU56" s="23">
        <v>0</v>
      </c>
      <c r="AV56" s="23">
        <v>0</v>
      </c>
      <c r="AW56" s="23">
        <v>0</v>
      </c>
      <c r="AX56" s="23">
        <f t="shared" si="81"/>
        <v>144.80000000000001</v>
      </c>
      <c r="AY56" s="23">
        <v>144.80000000000001</v>
      </c>
      <c r="AZ56" s="23">
        <v>0</v>
      </c>
      <c r="BA56" s="23">
        <v>0</v>
      </c>
      <c r="BB56" s="23">
        <v>0</v>
      </c>
      <c r="BC56" s="23">
        <f>SUM(BD56:BG56)</f>
        <v>149.80000000000001</v>
      </c>
      <c r="BD56" s="23">
        <v>149.80000000000001</v>
      </c>
      <c r="BE56" s="23">
        <v>0</v>
      </c>
      <c r="BF56" s="23">
        <v>0</v>
      </c>
      <c r="BG56" s="23">
        <v>0</v>
      </c>
      <c r="BH56" s="23">
        <f>SUM(BJ56+BL56+BN56+BP56)</f>
        <v>137.1</v>
      </c>
      <c r="BI56" s="23">
        <f>SUM(BK56+BM56+BO56+BQ56)</f>
        <v>137.1</v>
      </c>
      <c r="BJ56" s="23">
        <v>137.1</v>
      </c>
      <c r="BK56" s="23">
        <v>137.1</v>
      </c>
      <c r="BL56" s="23">
        <v>0</v>
      </c>
      <c r="BM56" s="23">
        <v>0</v>
      </c>
      <c r="BN56" s="23">
        <v>0</v>
      </c>
      <c r="BO56" s="23">
        <v>0</v>
      </c>
      <c r="BP56" s="23">
        <v>0</v>
      </c>
      <c r="BQ56" s="23">
        <v>0</v>
      </c>
      <c r="BR56" s="23">
        <f t="shared" si="79"/>
        <v>143.19999999999999</v>
      </c>
      <c r="BS56" s="23">
        <v>143.19999999999999</v>
      </c>
      <c r="BT56" s="23">
        <v>0</v>
      </c>
      <c r="BU56" s="23">
        <v>0</v>
      </c>
      <c r="BV56" s="23">
        <v>0</v>
      </c>
      <c r="BW56" s="23">
        <f t="shared" si="82"/>
        <v>144.80000000000001</v>
      </c>
      <c r="BX56" s="23">
        <v>144.80000000000001</v>
      </c>
      <c r="BY56" s="23">
        <v>0</v>
      </c>
      <c r="BZ56" s="23">
        <v>0</v>
      </c>
      <c r="CA56" s="23">
        <v>0</v>
      </c>
      <c r="CB56" s="23">
        <f>SUM(CC56:CF56)</f>
        <v>149.80000000000001</v>
      </c>
      <c r="CC56" s="23">
        <v>149.80000000000001</v>
      </c>
      <c r="CD56" s="23">
        <v>0</v>
      </c>
      <c r="CE56" s="23">
        <v>0</v>
      </c>
      <c r="CF56" s="23">
        <v>0</v>
      </c>
      <c r="CG56" s="15">
        <f t="shared" si="28"/>
        <v>137.1</v>
      </c>
      <c r="CH56" s="15">
        <f t="shared" si="12"/>
        <v>137.1</v>
      </c>
      <c r="CI56" s="15">
        <f t="shared" si="13"/>
        <v>0</v>
      </c>
      <c r="CJ56" s="15">
        <f t="shared" si="14"/>
        <v>0</v>
      </c>
      <c r="CK56" s="15">
        <f t="shared" si="15"/>
        <v>0</v>
      </c>
      <c r="CL56" s="15">
        <f t="shared" si="16"/>
        <v>143.19999999999999</v>
      </c>
      <c r="CM56" s="15">
        <f t="shared" si="29"/>
        <v>143.19999999999999</v>
      </c>
      <c r="CN56" s="15">
        <f t="shared" si="30"/>
        <v>0</v>
      </c>
      <c r="CO56" s="15">
        <f t="shared" si="30"/>
        <v>0</v>
      </c>
      <c r="CP56" s="15">
        <f t="shared" si="30"/>
        <v>0</v>
      </c>
      <c r="CQ56" s="15">
        <f t="shared" si="31"/>
        <v>144.80000000000001</v>
      </c>
      <c r="CR56" s="15">
        <f t="shared" si="32"/>
        <v>144.80000000000001</v>
      </c>
      <c r="CS56" s="15">
        <f t="shared" si="33"/>
        <v>0</v>
      </c>
      <c r="CT56" s="15">
        <f t="shared" si="33"/>
        <v>0</v>
      </c>
      <c r="CU56" s="15">
        <f t="shared" si="33"/>
        <v>0</v>
      </c>
      <c r="CV56" s="15">
        <f t="shared" si="34"/>
        <v>137.1</v>
      </c>
      <c r="CW56" s="15">
        <f t="shared" si="35"/>
        <v>137.1</v>
      </c>
      <c r="CX56" s="15">
        <f t="shared" si="36"/>
        <v>0</v>
      </c>
      <c r="CY56" s="15">
        <f t="shared" si="37"/>
        <v>0</v>
      </c>
      <c r="CZ56" s="15">
        <f t="shared" si="38"/>
        <v>0</v>
      </c>
      <c r="DA56" s="15">
        <f t="shared" si="39"/>
        <v>143.19999999999999</v>
      </c>
      <c r="DB56" s="15">
        <f t="shared" si="40"/>
        <v>143.19999999999999</v>
      </c>
      <c r="DC56" s="15">
        <f t="shared" si="41"/>
        <v>0</v>
      </c>
      <c r="DD56" s="15">
        <f t="shared" si="41"/>
        <v>0</v>
      </c>
      <c r="DE56" s="15">
        <f t="shared" si="41"/>
        <v>0</v>
      </c>
      <c r="DF56" s="15">
        <f t="shared" si="42"/>
        <v>144.80000000000001</v>
      </c>
      <c r="DG56" s="15">
        <f t="shared" si="43"/>
        <v>144.80000000000001</v>
      </c>
      <c r="DH56" s="15">
        <f t="shared" si="44"/>
        <v>0</v>
      </c>
      <c r="DI56" s="15">
        <f t="shared" si="44"/>
        <v>0</v>
      </c>
      <c r="DJ56" s="15">
        <f t="shared" si="44"/>
        <v>0</v>
      </c>
      <c r="DK56" s="21" t="s">
        <v>224</v>
      </c>
    </row>
    <row r="57" spans="1:115" s="17" customFormat="1" ht="31.5">
      <c r="A57" s="13" t="s">
        <v>266</v>
      </c>
      <c r="B57" s="14" t="s">
        <v>267</v>
      </c>
      <c r="C57" s="14" t="s">
        <v>52</v>
      </c>
      <c r="D57" s="14" t="s">
        <v>52</v>
      </c>
      <c r="E57" s="14" t="s">
        <v>52</v>
      </c>
      <c r="F57" s="14" t="s">
        <v>52</v>
      </c>
      <c r="G57" s="14" t="s">
        <v>52</v>
      </c>
      <c r="H57" s="14" t="s">
        <v>52</v>
      </c>
      <c r="I57" s="14" t="s">
        <v>52</v>
      </c>
      <c r="J57" s="14" t="s">
        <v>52</v>
      </c>
      <c r="K57" s="14" t="s">
        <v>52</v>
      </c>
      <c r="L57" s="14" t="s">
        <v>52</v>
      </c>
      <c r="M57" s="14" t="s">
        <v>52</v>
      </c>
      <c r="N57" s="14" t="s">
        <v>52</v>
      </c>
      <c r="O57" s="14" t="s">
        <v>52</v>
      </c>
      <c r="P57" s="14" t="s">
        <v>52</v>
      </c>
      <c r="Q57" s="14" t="s">
        <v>52</v>
      </c>
      <c r="R57" s="14" t="s">
        <v>52</v>
      </c>
      <c r="S57" s="14" t="s">
        <v>52</v>
      </c>
      <c r="T57" s="14" t="s">
        <v>52</v>
      </c>
      <c r="U57" s="14" t="s">
        <v>52</v>
      </c>
      <c r="V57" s="14" t="s">
        <v>52</v>
      </c>
      <c r="W57" s="14" t="s">
        <v>52</v>
      </c>
      <c r="X57" s="14" t="s">
        <v>52</v>
      </c>
      <c r="Y57" s="14" t="s">
        <v>52</v>
      </c>
      <c r="Z57" s="14" t="s">
        <v>52</v>
      </c>
      <c r="AA57" s="14" t="s">
        <v>52</v>
      </c>
      <c r="AB57" s="14" t="s">
        <v>52</v>
      </c>
      <c r="AC57" s="14" t="s">
        <v>52</v>
      </c>
      <c r="AD57" s="14" t="s">
        <v>52</v>
      </c>
      <c r="AE57" s="14" t="s">
        <v>52</v>
      </c>
      <c r="AF57" s="14" t="s">
        <v>52</v>
      </c>
      <c r="AG57" s="14" t="s">
        <v>52</v>
      </c>
      <c r="AH57" s="14" t="s">
        <v>52</v>
      </c>
      <c r="AI57" s="15">
        <f>SUM(AK57+AM57+AO57+AQ57)</f>
        <v>1</v>
      </c>
      <c r="AJ57" s="15">
        <f>SUM(AL57+AN57+AP57+AR57)</f>
        <v>1</v>
      </c>
      <c r="AK57" s="15">
        <f t="shared" ref="AK57:AR57" si="159">SUM(AK59)</f>
        <v>0</v>
      </c>
      <c r="AL57" s="15">
        <f t="shared" si="159"/>
        <v>0</v>
      </c>
      <c r="AM57" s="15">
        <f t="shared" si="159"/>
        <v>1</v>
      </c>
      <c r="AN57" s="15">
        <f t="shared" si="159"/>
        <v>1</v>
      </c>
      <c r="AO57" s="15">
        <f t="shared" si="159"/>
        <v>0</v>
      </c>
      <c r="AP57" s="15">
        <f t="shared" si="159"/>
        <v>0</v>
      </c>
      <c r="AQ57" s="15">
        <f t="shared" si="159"/>
        <v>0</v>
      </c>
      <c r="AR57" s="15">
        <f t="shared" si="159"/>
        <v>0</v>
      </c>
      <c r="AS57" s="15">
        <f t="shared" si="76"/>
        <v>3.5</v>
      </c>
      <c r="AT57" s="15">
        <f t="shared" ref="AT57:AW57" si="160">SUM(AT59)</f>
        <v>0</v>
      </c>
      <c r="AU57" s="15">
        <f t="shared" si="160"/>
        <v>3.5</v>
      </c>
      <c r="AV57" s="15">
        <f t="shared" si="160"/>
        <v>0</v>
      </c>
      <c r="AW57" s="15">
        <f t="shared" si="160"/>
        <v>0</v>
      </c>
      <c r="AX57" s="15">
        <f t="shared" si="81"/>
        <v>3.5</v>
      </c>
      <c r="AY57" s="15">
        <f t="shared" ref="AY57:BB57" si="161">SUM(AY59)</f>
        <v>0</v>
      </c>
      <c r="AZ57" s="15">
        <f t="shared" si="161"/>
        <v>3.5</v>
      </c>
      <c r="BA57" s="15">
        <f t="shared" si="161"/>
        <v>0</v>
      </c>
      <c r="BB57" s="15">
        <f t="shared" si="161"/>
        <v>0</v>
      </c>
      <c r="BC57" s="15">
        <f>SUM(BD57:BG57)</f>
        <v>3.5</v>
      </c>
      <c r="BD57" s="15">
        <f t="shared" ref="BD57:BG57" si="162">SUM(BD59)</f>
        <v>0</v>
      </c>
      <c r="BE57" s="15">
        <f t="shared" si="162"/>
        <v>3.5</v>
      </c>
      <c r="BF57" s="15">
        <f t="shared" si="162"/>
        <v>0</v>
      </c>
      <c r="BG57" s="15">
        <f t="shared" si="162"/>
        <v>0</v>
      </c>
      <c r="BH57" s="15">
        <f>SUM(BJ57+BL57+BN57+BP57)</f>
        <v>1</v>
      </c>
      <c r="BI57" s="15">
        <f>SUM(BK57+BM57+BO57+BQ57)</f>
        <v>1</v>
      </c>
      <c r="BJ57" s="15">
        <f t="shared" ref="BJ57:BQ57" si="163">SUM(BJ59)</f>
        <v>0</v>
      </c>
      <c r="BK57" s="15">
        <f t="shared" si="163"/>
        <v>0</v>
      </c>
      <c r="BL57" s="15">
        <f t="shared" si="163"/>
        <v>1</v>
      </c>
      <c r="BM57" s="15">
        <f t="shared" si="163"/>
        <v>1</v>
      </c>
      <c r="BN57" s="15">
        <f t="shared" si="163"/>
        <v>0</v>
      </c>
      <c r="BO57" s="15">
        <f t="shared" si="163"/>
        <v>0</v>
      </c>
      <c r="BP57" s="15">
        <f t="shared" si="163"/>
        <v>0</v>
      </c>
      <c r="BQ57" s="15">
        <f t="shared" si="163"/>
        <v>0</v>
      </c>
      <c r="BR57" s="15">
        <f t="shared" si="79"/>
        <v>3.5</v>
      </c>
      <c r="BS57" s="15">
        <f t="shared" ref="BS57:CF57" si="164">SUM(BS59)</f>
        <v>0</v>
      </c>
      <c r="BT57" s="15">
        <f t="shared" si="164"/>
        <v>3.5</v>
      </c>
      <c r="BU57" s="15">
        <f t="shared" si="164"/>
        <v>0</v>
      </c>
      <c r="BV57" s="15">
        <f t="shared" si="164"/>
        <v>0</v>
      </c>
      <c r="BW57" s="15">
        <f t="shared" si="82"/>
        <v>3.5</v>
      </c>
      <c r="BX57" s="15">
        <f t="shared" si="164"/>
        <v>0</v>
      </c>
      <c r="BY57" s="15">
        <f t="shared" si="164"/>
        <v>3.5</v>
      </c>
      <c r="BZ57" s="15">
        <f t="shared" si="164"/>
        <v>0</v>
      </c>
      <c r="CA57" s="15">
        <f t="shared" si="164"/>
        <v>0</v>
      </c>
      <c r="CB57" s="15">
        <f>SUM(CC57:CF57)</f>
        <v>3.5</v>
      </c>
      <c r="CC57" s="15">
        <f t="shared" si="164"/>
        <v>0</v>
      </c>
      <c r="CD57" s="15">
        <f t="shared" si="164"/>
        <v>3.5</v>
      </c>
      <c r="CE57" s="15">
        <f t="shared" si="164"/>
        <v>0</v>
      </c>
      <c r="CF57" s="15">
        <f t="shared" si="164"/>
        <v>0</v>
      </c>
      <c r="CG57" s="15">
        <f t="shared" si="28"/>
        <v>1</v>
      </c>
      <c r="CH57" s="15">
        <f t="shared" si="12"/>
        <v>0</v>
      </c>
      <c r="CI57" s="15">
        <f t="shared" si="13"/>
        <v>1</v>
      </c>
      <c r="CJ57" s="15">
        <f t="shared" si="14"/>
        <v>0</v>
      </c>
      <c r="CK57" s="15">
        <f t="shared" si="15"/>
        <v>0</v>
      </c>
      <c r="CL57" s="15">
        <f t="shared" si="16"/>
        <v>3.5</v>
      </c>
      <c r="CM57" s="15">
        <f t="shared" si="29"/>
        <v>0</v>
      </c>
      <c r="CN57" s="15">
        <f t="shared" si="30"/>
        <v>3.5</v>
      </c>
      <c r="CO57" s="15">
        <f t="shared" si="30"/>
        <v>0</v>
      </c>
      <c r="CP57" s="15">
        <f t="shared" si="30"/>
        <v>0</v>
      </c>
      <c r="CQ57" s="15">
        <f t="shared" si="31"/>
        <v>3.5</v>
      </c>
      <c r="CR57" s="15">
        <f t="shared" si="32"/>
        <v>0</v>
      </c>
      <c r="CS57" s="15">
        <f t="shared" si="33"/>
        <v>3.5</v>
      </c>
      <c r="CT57" s="15">
        <f t="shared" si="33"/>
        <v>0</v>
      </c>
      <c r="CU57" s="15">
        <f t="shared" si="33"/>
        <v>0</v>
      </c>
      <c r="CV57" s="15">
        <f t="shared" si="34"/>
        <v>1</v>
      </c>
      <c r="CW57" s="15">
        <f t="shared" si="35"/>
        <v>0</v>
      </c>
      <c r="CX57" s="15">
        <f t="shared" si="36"/>
        <v>1</v>
      </c>
      <c r="CY57" s="15">
        <f t="shared" si="37"/>
        <v>0</v>
      </c>
      <c r="CZ57" s="15">
        <f t="shared" si="38"/>
        <v>0</v>
      </c>
      <c r="DA57" s="15">
        <f t="shared" si="39"/>
        <v>3.5</v>
      </c>
      <c r="DB57" s="15">
        <f t="shared" si="40"/>
        <v>0</v>
      </c>
      <c r="DC57" s="15">
        <f t="shared" si="41"/>
        <v>3.5</v>
      </c>
      <c r="DD57" s="15">
        <f t="shared" si="41"/>
        <v>0</v>
      </c>
      <c r="DE57" s="15">
        <f t="shared" si="41"/>
        <v>0</v>
      </c>
      <c r="DF57" s="15">
        <f t="shared" si="42"/>
        <v>3.5</v>
      </c>
      <c r="DG57" s="15">
        <f t="shared" si="43"/>
        <v>0</v>
      </c>
      <c r="DH57" s="15">
        <f t="shared" si="44"/>
        <v>3.5</v>
      </c>
      <c r="DI57" s="15">
        <f t="shared" si="44"/>
        <v>0</v>
      </c>
      <c r="DJ57" s="15">
        <f t="shared" si="44"/>
        <v>0</v>
      </c>
      <c r="DK57" s="16"/>
    </row>
    <row r="58" spans="1:115">
      <c r="A58" s="18" t="s">
        <v>53</v>
      </c>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20"/>
      <c r="AJ58" s="20"/>
      <c r="AK58" s="20"/>
      <c r="AL58" s="20"/>
      <c r="AM58" s="20"/>
      <c r="AN58" s="20"/>
      <c r="AO58" s="20"/>
      <c r="AP58" s="20"/>
      <c r="AQ58" s="20"/>
      <c r="AR58" s="20"/>
      <c r="AS58" s="15"/>
      <c r="AT58" s="20"/>
      <c r="AU58" s="20"/>
      <c r="AV58" s="20"/>
      <c r="AW58" s="20"/>
      <c r="AX58" s="15"/>
      <c r="AY58" s="20"/>
      <c r="AZ58" s="20"/>
      <c r="BA58" s="20"/>
      <c r="BB58" s="20"/>
      <c r="BC58" s="20"/>
      <c r="BD58" s="20"/>
      <c r="BE58" s="20"/>
      <c r="BF58" s="20"/>
      <c r="BG58" s="20"/>
      <c r="BH58" s="20"/>
      <c r="BI58" s="20"/>
      <c r="BJ58" s="20"/>
      <c r="BK58" s="20"/>
      <c r="BL58" s="20"/>
      <c r="BM58" s="20"/>
      <c r="BN58" s="20"/>
      <c r="BO58" s="20"/>
      <c r="BP58" s="20"/>
      <c r="BQ58" s="20"/>
      <c r="BR58" s="15"/>
      <c r="BS58" s="20"/>
      <c r="BT58" s="20"/>
      <c r="BU58" s="20"/>
      <c r="BV58" s="20"/>
      <c r="BW58" s="15"/>
      <c r="BX58" s="20"/>
      <c r="BY58" s="20"/>
      <c r="BZ58" s="20"/>
      <c r="CA58" s="20"/>
      <c r="CB58" s="20"/>
      <c r="CC58" s="20"/>
      <c r="CD58" s="20"/>
      <c r="CE58" s="20"/>
      <c r="CF58" s="20"/>
      <c r="CG58" s="15">
        <f t="shared" si="28"/>
        <v>0</v>
      </c>
      <c r="CH58" s="15">
        <f t="shared" si="12"/>
        <v>0</v>
      </c>
      <c r="CI58" s="15">
        <f t="shared" si="13"/>
        <v>0</v>
      </c>
      <c r="CJ58" s="15">
        <f t="shared" si="14"/>
        <v>0</v>
      </c>
      <c r="CK58" s="15">
        <f t="shared" si="15"/>
        <v>0</v>
      </c>
      <c r="CL58" s="15">
        <f t="shared" si="16"/>
        <v>0</v>
      </c>
      <c r="CM58" s="15">
        <f t="shared" si="29"/>
        <v>0</v>
      </c>
      <c r="CN58" s="15">
        <f t="shared" si="30"/>
        <v>0</v>
      </c>
      <c r="CO58" s="15">
        <f t="shared" si="30"/>
        <v>0</v>
      </c>
      <c r="CP58" s="15">
        <f t="shared" si="30"/>
        <v>0</v>
      </c>
      <c r="CQ58" s="15">
        <f t="shared" si="31"/>
        <v>0</v>
      </c>
      <c r="CR58" s="15">
        <f t="shared" si="32"/>
        <v>0</v>
      </c>
      <c r="CS58" s="15">
        <f t="shared" si="33"/>
        <v>0</v>
      </c>
      <c r="CT58" s="15">
        <f t="shared" si="33"/>
        <v>0</v>
      </c>
      <c r="CU58" s="15">
        <f t="shared" si="33"/>
        <v>0</v>
      </c>
      <c r="CV58" s="15">
        <f t="shared" si="34"/>
        <v>0</v>
      </c>
      <c r="CW58" s="15">
        <f t="shared" si="35"/>
        <v>0</v>
      </c>
      <c r="CX58" s="15">
        <f t="shared" si="36"/>
        <v>0</v>
      </c>
      <c r="CY58" s="15">
        <f t="shared" si="37"/>
        <v>0</v>
      </c>
      <c r="CZ58" s="15">
        <f t="shared" si="38"/>
        <v>0</v>
      </c>
      <c r="DA58" s="15">
        <f t="shared" si="39"/>
        <v>0</v>
      </c>
      <c r="DB58" s="15">
        <f t="shared" si="40"/>
        <v>0</v>
      </c>
      <c r="DC58" s="15">
        <f t="shared" si="41"/>
        <v>0</v>
      </c>
      <c r="DD58" s="15">
        <f t="shared" si="41"/>
        <v>0</v>
      </c>
      <c r="DE58" s="15">
        <f t="shared" si="41"/>
        <v>0</v>
      </c>
      <c r="DF58" s="15">
        <f t="shared" si="42"/>
        <v>0</v>
      </c>
      <c r="DG58" s="15">
        <f t="shared" si="43"/>
        <v>0</v>
      </c>
      <c r="DH58" s="15">
        <f t="shared" si="44"/>
        <v>0</v>
      </c>
      <c r="DI58" s="15">
        <f t="shared" si="44"/>
        <v>0</v>
      </c>
      <c r="DJ58" s="15">
        <f t="shared" si="44"/>
        <v>0</v>
      </c>
      <c r="DK58" s="21"/>
    </row>
    <row r="59" spans="1:115" ht="146.25">
      <c r="A59" s="35" t="s">
        <v>368</v>
      </c>
      <c r="B59" s="19" t="s">
        <v>367</v>
      </c>
      <c r="C59" s="19" t="s">
        <v>268</v>
      </c>
      <c r="D59" s="19" t="s">
        <v>269</v>
      </c>
      <c r="E59" s="19" t="s">
        <v>270</v>
      </c>
      <c r="F59" s="19"/>
      <c r="G59" s="19"/>
      <c r="H59" s="19"/>
      <c r="I59" s="19"/>
      <c r="J59" s="19"/>
      <c r="K59" s="19"/>
      <c r="L59" s="19"/>
      <c r="M59" s="19"/>
      <c r="N59" s="19"/>
      <c r="O59" s="19"/>
      <c r="P59" s="19"/>
      <c r="Q59" s="19"/>
      <c r="R59" s="19"/>
      <c r="S59" s="19"/>
      <c r="T59" s="19"/>
      <c r="U59" s="19"/>
      <c r="V59" s="19"/>
      <c r="W59" s="22" t="s">
        <v>271</v>
      </c>
      <c r="X59" s="19" t="s">
        <v>272</v>
      </c>
      <c r="Y59" s="19" t="s">
        <v>273</v>
      </c>
      <c r="Z59" s="19"/>
      <c r="AA59" s="19"/>
      <c r="AB59" s="19"/>
      <c r="AC59" s="19" t="s">
        <v>274</v>
      </c>
      <c r="AD59" s="19" t="s">
        <v>64</v>
      </c>
      <c r="AE59" s="19" t="s">
        <v>275</v>
      </c>
      <c r="AF59" s="19" t="s">
        <v>66</v>
      </c>
      <c r="AG59" s="19" t="s">
        <v>230</v>
      </c>
      <c r="AH59" s="19" t="s">
        <v>231</v>
      </c>
      <c r="AI59" s="23">
        <f>SUM(AK59+AM59+AO59+AQ59)</f>
        <v>1</v>
      </c>
      <c r="AJ59" s="23">
        <f>SUM(AL59+AN59+AP59+AR59)</f>
        <v>1</v>
      </c>
      <c r="AK59" s="23">
        <v>0</v>
      </c>
      <c r="AL59" s="23">
        <v>0</v>
      </c>
      <c r="AM59" s="23">
        <v>1</v>
      </c>
      <c r="AN59" s="23">
        <v>1</v>
      </c>
      <c r="AO59" s="23">
        <v>0</v>
      </c>
      <c r="AP59" s="23">
        <v>0</v>
      </c>
      <c r="AQ59" s="23">
        <v>0</v>
      </c>
      <c r="AR59" s="23">
        <v>0</v>
      </c>
      <c r="AS59" s="23">
        <f t="shared" si="76"/>
        <v>3.5</v>
      </c>
      <c r="AT59" s="23">
        <v>0</v>
      </c>
      <c r="AU59" s="23">
        <v>3.5</v>
      </c>
      <c r="AV59" s="23">
        <v>0</v>
      </c>
      <c r="AW59" s="23">
        <v>0</v>
      </c>
      <c r="AX59" s="23">
        <f t="shared" si="81"/>
        <v>3.5</v>
      </c>
      <c r="AY59" s="23">
        <v>0</v>
      </c>
      <c r="AZ59" s="23">
        <v>3.5</v>
      </c>
      <c r="BA59" s="23">
        <v>0</v>
      </c>
      <c r="BB59" s="23">
        <v>0</v>
      </c>
      <c r="BC59" s="23">
        <f t="shared" ref="BC59:BC79" si="165">SUM(BD59:BG59)</f>
        <v>3.5</v>
      </c>
      <c r="BD59" s="23">
        <v>0</v>
      </c>
      <c r="BE59" s="23">
        <v>3.5</v>
      </c>
      <c r="BF59" s="23">
        <v>0</v>
      </c>
      <c r="BG59" s="23">
        <v>0</v>
      </c>
      <c r="BH59" s="23">
        <f>SUM(BJ59+BL59+BN59+BP59)</f>
        <v>1</v>
      </c>
      <c r="BI59" s="23">
        <f>SUM(BK59+BM59+BO59+BQ59)</f>
        <v>1</v>
      </c>
      <c r="BJ59" s="23">
        <v>0</v>
      </c>
      <c r="BK59" s="23">
        <v>0</v>
      </c>
      <c r="BL59" s="23">
        <v>1</v>
      </c>
      <c r="BM59" s="23">
        <v>1</v>
      </c>
      <c r="BN59" s="23">
        <v>0</v>
      </c>
      <c r="BO59" s="23">
        <v>0</v>
      </c>
      <c r="BP59" s="23">
        <v>0</v>
      </c>
      <c r="BQ59" s="23">
        <v>0</v>
      </c>
      <c r="BR59" s="23">
        <f t="shared" si="79"/>
        <v>3.5</v>
      </c>
      <c r="BS59" s="23">
        <v>0</v>
      </c>
      <c r="BT59" s="23">
        <v>3.5</v>
      </c>
      <c r="BU59" s="23">
        <v>0</v>
      </c>
      <c r="BV59" s="23">
        <v>0</v>
      </c>
      <c r="BW59" s="23">
        <f t="shared" si="82"/>
        <v>3.5</v>
      </c>
      <c r="BX59" s="23">
        <v>0</v>
      </c>
      <c r="BY59" s="23">
        <v>3.5</v>
      </c>
      <c r="BZ59" s="23">
        <v>0</v>
      </c>
      <c r="CA59" s="23">
        <v>0</v>
      </c>
      <c r="CB59" s="23">
        <f t="shared" ref="CB59:CB79" si="166">SUM(CC59:CF59)</f>
        <v>3.5</v>
      </c>
      <c r="CC59" s="23">
        <v>0</v>
      </c>
      <c r="CD59" s="23">
        <v>3.5</v>
      </c>
      <c r="CE59" s="23">
        <v>0</v>
      </c>
      <c r="CF59" s="23">
        <v>0</v>
      </c>
      <c r="CG59" s="15">
        <f t="shared" si="28"/>
        <v>1</v>
      </c>
      <c r="CH59" s="15">
        <f t="shared" si="12"/>
        <v>0</v>
      </c>
      <c r="CI59" s="15">
        <f t="shared" si="13"/>
        <v>1</v>
      </c>
      <c r="CJ59" s="15">
        <f t="shared" si="14"/>
        <v>0</v>
      </c>
      <c r="CK59" s="15">
        <f t="shared" si="15"/>
        <v>0</v>
      </c>
      <c r="CL59" s="15">
        <f t="shared" si="16"/>
        <v>3.5</v>
      </c>
      <c r="CM59" s="15">
        <f t="shared" si="29"/>
        <v>0</v>
      </c>
      <c r="CN59" s="15">
        <f t="shared" si="30"/>
        <v>3.5</v>
      </c>
      <c r="CO59" s="15">
        <f t="shared" si="30"/>
        <v>0</v>
      </c>
      <c r="CP59" s="15">
        <f t="shared" si="30"/>
        <v>0</v>
      </c>
      <c r="CQ59" s="15">
        <f t="shared" si="31"/>
        <v>3.5</v>
      </c>
      <c r="CR59" s="15">
        <f t="shared" si="32"/>
        <v>0</v>
      </c>
      <c r="CS59" s="15">
        <f t="shared" si="33"/>
        <v>3.5</v>
      </c>
      <c r="CT59" s="15">
        <f t="shared" si="33"/>
        <v>0</v>
      </c>
      <c r="CU59" s="15">
        <f t="shared" si="33"/>
        <v>0</v>
      </c>
      <c r="CV59" s="15">
        <f t="shared" si="34"/>
        <v>1</v>
      </c>
      <c r="CW59" s="15">
        <f t="shared" si="35"/>
        <v>0</v>
      </c>
      <c r="CX59" s="15">
        <f t="shared" si="36"/>
        <v>1</v>
      </c>
      <c r="CY59" s="15">
        <f t="shared" si="37"/>
        <v>0</v>
      </c>
      <c r="CZ59" s="15">
        <f t="shared" si="38"/>
        <v>0</v>
      </c>
      <c r="DA59" s="15">
        <f t="shared" si="39"/>
        <v>3.5</v>
      </c>
      <c r="DB59" s="15">
        <f t="shared" si="40"/>
        <v>0</v>
      </c>
      <c r="DC59" s="15">
        <f t="shared" si="41"/>
        <v>3.5</v>
      </c>
      <c r="DD59" s="15">
        <f t="shared" si="41"/>
        <v>0</v>
      </c>
      <c r="DE59" s="15">
        <f t="shared" si="41"/>
        <v>0</v>
      </c>
      <c r="DF59" s="15">
        <f t="shared" si="42"/>
        <v>3.5</v>
      </c>
      <c r="DG59" s="15">
        <f t="shared" si="43"/>
        <v>0</v>
      </c>
      <c r="DH59" s="15">
        <f t="shared" si="44"/>
        <v>3.5</v>
      </c>
      <c r="DI59" s="15">
        <f t="shared" si="44"/>
        <v>0</v>
      </c>
      <c r="DJ59" s="15">
        <f t="shared" si="44"/>
        <v>0</v>
      </c>
      <c r="DK59" s="21" t="s">
        <v>224</v>
      </c>
    </row>
    <row r="60" spans="1:115" s="17" customFormat="1" ht="84">
      <c r="A60" s="36" t="s">
        <v>276</v>
      </c>
      <c r="B60" s="14" t="s">
        <v>277</v>
      </c>
      <c r="C60" s="14" t="s">
        <v>52</v>
      </c>
      <c r="D60" s="14" t="s">
        <v>52</v>
      </c>
      <c r="E60" s="14" t="s">
        <v>52</v>
      </c>
      <c r="F60" s="14" t="s">
        <v>52</v>
      </c>
      <c r="G60" s="14" t="s">
        <v>52</v>
      </c>
      <c r="H60" s="14" t="s">
        <v>52</v>
      </c>
      <c r="I60" s="14" t="s">
        <v>52</v>
      </c>
      <c r="J60" s="14" t="s">
        <v>52</v>
      </c>
      <c r="K60" s="14" t="s">
        <v>52</v>
      </c>
      <c r="L60" s="14" t="s">
        <v>52</v>
      </c>
      <c r="M60" s="14" t="s">
        <v>52</v>
      </c>
      <c r="N60" s="14" t="s">
        <v>52</v>
      </c>
      <c r="O60" s="14" t="s">
        <v>52</v>
      </c>
      <c r="P60" s="14" t="s">
        <v>52</v>
      </c>
      <c r="Q60" s="14" t="s">
        <v>52</v>
      </c>
      <c r="R60" s="14" t="s">
        <v>52</v>
      </c>
      <c r="S60" s="14" t="s">
        <v>52</v>
      </c>
      <c r="T60" s="14" t="s">
        <v>52</v>
      </c>
      <c r="U60" s="14" t="s">
        <v>52</v>
      </c>
      <c r="V60" s="14" t="s">
        <v>52</v>
      </c>
      <c r="W60" s="14" t="s">
        <v>52</v>
      </c>
      <c r="X60" s="14" t="s">
        <v>52</v>
      </c>
      <c r="Y60" s="14" t="s">
        <v>52</v>
      </c>
      <c r="Z60" s="14" t="s">
        <v>52</v>
      </c>
      <c r="AA60" s="14" t="s">
        <v>52</v>
      </c>
      <c r="AB60" s="14" t="s">
        <v>52</v>
      </c>
      <c r="AC60" s="14" t="s">
        <v>52</v>
      </c>
      <c r="AD60" s="14" t="s">
        <v>52</v>
      </c>
      <c r="AE60" s="14" t="s">
        <v>52</v>
      </c>
      <c r="AF60" s="14" t="s">
        <v>52</v>
      </c>
      <c r="AG60" s="14" t="s">
        <v>52</v>
      </c>
      <c r="AH60" s="14" t="s">
        <v>52</v>
      </c>
      <c r="AI60" s="15">
        <f>SUM(AK60+AM60+AO60+AQ60)</f>
        <v>3193.7000000000003</v>
      </c>
      <c r="AJ60" s="15">
        <f>SUM(AL60+AN60+AP60+AR60)</f>
        <v>3175.8</v>
      </c>
      <c r="AK60" s="15">
        <f t="shared" ref="AK60:AR60" si="167">SUM(AK62)</f>
        <v>0</v>
      </c>
      <c r="AL60" s="15">
        <f t="shared" si="167"/>
        <v>0</v>
      </c>
      <c r="AM60" s="15">
        <f t="shared" si="167"/>
        <v>394.1</v>
      </c>
      <c r="AN60" s="15">
        <f t="shared" si="167"/>
        <v>382.3</v>
      </c>
      <c r="AO60" s="15">
        <f t="shared" si="167"/>
        <v>0</v>
      </c>
      <c r="AP60" s="15">
        <f t="shared" si="167"/>
        <v>0</v>
      </c>
      <c r="AQ60" s="15">
        <f t="shared" si="167"/>
        <v>2799.6000000000004</v>
      </c>
      <c r="AR60" s="15">
        <f t="shared" si="167"/>
        <v>2793.5</v>
      </c>
      <c r="AS60" s="15">
        <f t="shared" si="76"/>
        <v>3982.8</v>
      </c>
      <c r="AT60" s="15">
        <f t="shared" ref="AT60:AW60" si="168">SUM(AT62)</f>
        <v>0</v>
      </c>
      <c r="AU60" s="15">
        <f t="shared" si="168"/>
        <v>0</v>
      </c>
      <c r="AV60" s="15">
        <f t="shared" si="168"/>
        <v>0</v>
      </c>
      <c r="AW60" s="15">
        <f t="shared" si="168"/>
        <v>3982.8</v>
      </c>
      <c r="AX60" s="15">
        <f t="shared" si="81"/>
        <v>3849.9999999999995</v>
      </c>
      <c r="AY60" s="15">
        <f t="shared" ref="AY60:BB60" si="169">SUM(AY62)</f>
        <v>0</v>
      </c>
      <c r="AZ60" s="15">
        <f t="shared" si="169"/>
        <v>0</v>
      </c>
      <c r="BA60" s="15">
        <f t="shared" si="169"/>
        <v>0</v>
      </c>
      <c r="BB60" s="15">
        <f t="shared" si="169"/>
        <v>3849.9999999999995</v>
      </c>
      <c r="BC60" s="15">
        <f t="shared" si="165"/>
        <v>4004</v>
      </c>
      <c r="BD60" s="15">
        <f t="shared" ref="BD60:BG60" si="170">SUM(BD62)</f>
        <v>0</v>
      </c>
      <c r="BE60" s="15">
        <f t="shared" si="170"/>
        <v>0</v>
      </c>
      <c r="BF60" s="15">
        <f t="shared" si="170"/>
        <v>0</v>
      </c>
      <c r="BG60" s="15">
        <f t="shared" si="170"/>
        <v>4004</v>
      </c>
      <c r="BH60" s="15">
        <f>SUM(BJ60+BL60+BN60+BP60)</f>
        <v>3193.7000000000003</v>
      </c>
      <c r="BI60" s="15">
        <f>SUM(BK60+BM60+BO60+BQ60)</f>
        <v>3175.8</v>
      </c>
      <c r="BJ60" s="15">
        <f t="shared" ref="BJ60:BQ60" si="171">SUM(BJ62)</f>
        <v>0</v>
      </c>
      <c r="BK60" s="15">
        <f t="shared" si="171"/>
        <v>0</v>
      </c>
      <c r="BL60" s="15">
        <f t="shared" si="171"/>
        <v>394.1</v>
      </c>
      <c r="BM60" s="15">
        <f t="shared" si="171"/>
        <v>382.3</v>
      </c>
      <c r="BN60" s="15">
        <f t="shared" si="171"/>
        <v>0</v>
      </c>
      <c r="BO60" s="15">
        <f t="shared" si="171"/>
        <v>0</v>
      </c>
      <c r="BP60" s="15">
        <f t="shared" si="171"/>
        <v>2799.6000000000004</v>
      </c>
      <c r="BQ60" s="15">
        <f t="shared" si="171"/>
        <v>2793.5</v>
      </c>
      <c r="BR60" s="15">
        <f t="shared" si="79"/>
        <v>3982.8</v>
      </c>
      <c r="BS60" s="15">
        <f t="shared" ref="BS60:CF60" si="172">SUM(BS62)</f>
        <v>0</v>
      </c>
      <c r="BT60" s="15">
        <f t="shared" si="172"/>
        <v>0</v>
      </c>
      <c r="BU60" s="15">
        <f t="shared" si="172"/>
        <v>0</v>
      </c>
      <c r="BV60" s="15">
        <f t="shared" si="172"/>
        <v>3982.8</v>
      </c>
      <c r="BW60" s="15">
        <f t="shared" si="82"/>
        <v>3849.9999999999995</v>
      </c>
      <c r="BX60" s="15">
        <f t="shared" si="172"/>
        <v>0</v>
      </c>
      <c r="BY60" s="15">
        <f t="shared" si="172"/>
        <v>0</v>
      </c>
      <c r="BZ60" s="15">
        <f t="shared" si="172"/>
        <v>0</v>
      </c>
      <c r="CA60" s="15">
        <f t="shared" si="172"/>
        <v>3849.9999999999995</v>
      </c>
      <c r="CB60" s="15">
        <f t="shared" si="166"/>
        <v>4004</v>
      </c>
      <c r="CC60" s="15">
        <f t="shared" si="172"/>
        <v>0</v>
      </c>
      <c r="CD60" s="15">
        <f t="shared" si="172"/>
        <v>0</v>
      </c>
      <c r="CE60" s="15">
        <f t="shared" si="172"/>
        <v>0</v>
      </c>
      <c r="CF60" s="15">
        <f t="shared" si="172"/>
        <v>4004</v>
      </c>
      <c r="CG60" s="15">
        <f t="shared" si="28"/>
        <v>3175.8</v>
      </c>
      <c r="CH60" s="15">
        <f t="shared" si="12"/>
        <v>0</v>
      </c>
      <c r="CI60" s="15">
        <f t="shared" si="13"/>
        <v>382.3</v>
      </c>
      <c r="CJ60" s="15">
        <f t="shared" si="14"/>
        <v>0</v>
      </c>
      <c r="CK60" s="15">
        <f t="shared" si="15"/>
        <v>2793.5</v>
      </c>
      <c r="CL60" s="15">
        <f t="shared" si="16"/>
        <v>3982.8</v>
      </c>
      <c r="CM60" s="15">
        <f t="shared" si="29"/>
        <v>0</v>
      </c>
      <c r="CN60" s="15">
        <f t="shared" si="30"/>
        <v>0</v>
      </c>
      <c r="CO60" s="15">
        <f t="shared" si="30"/>
        <v>0</v>
      </c>
      <c r="CP60" s="15">
        <f t="shared" si="30"/>
        <v>3982.8</v>
      </c>
      <c r="CQ60" s="15">
        <f t="shared" si="31"/>
        <v>3849.9999999999995</v>
      </c>
      <c r="CR60" s="15">
        <f t="shared" si="32"/>
        <v>0</v>
      </c>
      <c r="CS60" s="15">
        <f t="shared" si="33"/>
        <v>0</v>
      </c>
      <c r="CT60" s="15">
        <f t="shared" si="33"/>
        <v>0</v>
      </c>
      <c r="CU60" s="15">
        <f t="shared" si="33"/>
        <v>3849.9999999999995</v>
      </c>
      <c r="CV60" s="15">
        <f t="shared" si="34"/>
        <v>3175.8</v>
      </c>
      <c r="CW60" s="15">
        <f t="shared" si="35"/>
        <v>0</v>
      </c>
      <c r="CX60" s="15">
        <f t="shared" si="36"/>
        <v>382.3</v>
      </c>
      <c r="CY60" s="15">
        <f t="shared" si="37"/>
        <v>0</v>
      </c>
      <c r="CZ60" s="15">
        <f t="shared" si="38"/>
        <v>2793.5</v>
      </c>
      <c r="DA60" s="15">
        <f t="shared" si="39"/>
        <v>3982.8</v>
      </c>
      <c r="DB60" s="15">
        <f t="shared" si="40"/>
        <v>0</v>
      </c>
      <c r="DC60" s="15">
        <f t="shared" si="41"/>
        <v>0</v>
      </c>
      <c r="DD60" s="15">
        <f t="shared" si="41"/>
        <v>0</v>
      </c>
      <c r="DE60" s="15">
        <f t="shared" si="41"/>
        <v>3982.8</v>
      </c>
      <c r="DF60" s="15">
        <f t="shared" si="42"/>
        <v>3849.9999999999995</v>
      </c>
      <c r="DG60" s="15">
        <f t="shared" si="43"/>
        <v>0</v>
      </c>
      <c r="DH60" s="15">
        <f t="shared" si="44"/>
        <v>0</v>
      </c>
      <c r="DI60" s="15">
        <f t="shared" si="44"/>
        <v>0</v>
      </c>
      <c r="DJ60" s="15">
        <f t="shared" si="44"/>
        <v>3849.9999999999995</v>
      </c>
      <c r="DK60" s="16"/>
    </row>
    <row r="61" spans="1:115">
      <c r="A61" s="18" t="s">
        <v>53</v>
      </c>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37"/>
      <c r="AJ61" s="37"/>
      <c r="AK61" s="20"/>
      <c r="AL61" s="20"/>
      <c r="AM61" s="20"/>
      <c r="AN61" s="20"/>
      <c r="AO61" s="20"/>
      <c r="AP61" s="20"/>
      <c r="AQ61" s="20"/>
      <c r="AR61" s="20"/>
      <c r="AS61" s="15"/>
      <c r="AT61" s="20"/>
      <c r="AU61" s="20"/>
      <c r="AV61" s="20"/>
      <c r="AW61" s="20"/>
      <c r="AX61" s="15"/>
      <c r="AY61" s="20"/>
      <c r="AZ61" s="20"/>
      <c r="BA61" s="20"/>
      <c r="BB61" s="20"/>
      <c r="BC61" s="15"/>
      <c r="BD61" s="20"/>
      <c r="BE61" s="20"/>
      <c r="BF61" s="20"/>
      <c r="BG61" s="20"/>
      <c r="BH61" s="37"/>
      <c r="BI61" s="37"/>
      <c r="BJ61" s="20"/>
      <c r="BK61" s="20"/>
      <c r="BL61" s="20"/>
      <c r="BM61" s="20"/>
      <c r="BN61" s="20"/>
      <c r="BO61" s="20"/>
      <c r="BP61" s="20"/>
      <c r="BQ61" s="20"/>
      <c r="BR61" s="15"/>
      <c r="BS61" s="20"/>
      <c r="BT61" s="20"/>
      <c r="BU61" s="20"/>
      <c r="BV61" s="20"/>
      <c r="BW61" s="15"/>
      <c r="BX61" s="20"/>
      <c r="BY61" s="20"/>
      <c r="BZ61" s="20"/>
      <c r="CA61" s="20"/>
      <c r="CB61" s="15"/>
      <c r="CC61" s="20"/>
      <c r="CD61" s="20"/>
      <c r="CE61" s="20"/>
      <c r="CF61" s="20"/>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21"/>
    </row>
    <row r="62" spans="1:115" s="17" customFormat="1" ht="21">
      <c r="A62" s="13" t="s">
        <v>278</v>
      </c>
      <c r="B62" s="14" t="s">
        <v>279</v>
      </c>
      <c r="C62" s="14" t="s">
        <v>52</v>
      </c>
      <c r="D62" s="14" t="s">
        <v>52</v>
      </c>
      <c r="E62" s="14" t="s">
        <v>52</v>
      </c>
      <c r="F62" s="14" t="s">
        <v>52</v>
      </c>
      <c r="G62" s="14" t="s">
        <v>52</v>
      </c>
      <c r="H62" s="14" t="s">
        <v>52</v>
      </c>
      <c r="I62" s="14" t="s">
        <v>52</v>
      </c>
      <c r="J62" s="14" t="s">
        <v>52</v>
      </c>
      <c r="K62" s="14" t="s">
        <v>52</v>
      </c>
      <c r="L62" s="14" t="s">
        <v>52</v>
      </c>
      <c r="M62" s="14" t="s">
        <v>52</v>
      </c>
      <c r="N62" s="14" t="s">
        <v>52</v>
      </c>
      <c r="O62" s="14" t="s">
        <v>52</v>
      </c>
      <c r="P62" s="14" t="s">
        <v>52</v>
      </c>
      <c r="Q62" s="14" t="s">
        <v>52</v>
      </c>
      <c r="R62" s="14" t="s">
        <v>52</v>
      </c>
      <c r="S62" s="14" t="s">
        <v>52</v>
      </c>
      <c r="T62" s="14" t="s">
        <v>52</v>
      </c>
      <c r="U62" s="14" t="s">
        <v>52</v>
      </c>
      <c r="V62" s="14" t="s">
        <v>52</v>
      </c>
      <c r="W62" s="14" t="s">
        <v>52</v>
      </c>
      <c r="X62" s="14" t="s">
        <v>52</v>
      </c>
      <c r="Y62" s="14" t="s">
        <v>52</v>
      </c>
      <c r="Z62" s="14" t="s">
        <v>52</v>
      </c>
      <c r="AA62" s="14" t="s">
        <v>52</v>
      </c>
      <c r="AB62" s="14" t="s">
        <v>52</v>
      </c>
      <c r="AC62" s="14" t="s">
        <v>52</v>
      </c>
      <c r="AD62" s="14" t="s">
        <v>52</v>
      </c>
      <c r="AE62" s="14" t="s">
        <v>52</v>
      </c>
      <c r="AF62" s="14" t="s">
        <v>52</v>
      </c>
      <c r="AG62" s="14" t="s">
        <v>52</v>
      </c>
      <c r="AH62" s="14" t="s">
        <v>52</v>
      </c>
      <c r="AI62" s="15">
        <f>SUM(AK62+AM62+AO62+AQ62)</f>
        <v>3193.7000000000003</v>
      </c>
      <c r="AJ62" s="15">
        <f>SUM(AL62+AN62+AP62+AR62)</f>
        <v>3175.8</v>
      </c>
      <c r="AK62" s="15">
        <f t="shared" ref="AK62:AR62" si="173">SUM(AK64)</f>
        <v>0</v>
      </c>
      <c r="AL62" s="15">
        <f t="shared" si="173"/>
        <v>0</v>
      </c>
      <c r="AM62" s="15">
        <f t="shared" si="173"/>
        <v>394.1</v>
      </c>
      <c r="AN62" s="15">
        <f t="shared" si="173"/>
        <v>382.3</v>
      </c>
      <c r="AO62" s="15">
        <f t="shared" si="173"/>
        <v>0</v>
      </c>
      <c r="AP62" s="15">
        <f t="shared" si="173"/>
        <v>0</v>
      </c>
      <c r="AQ62" s="15">
        <f t="shared" si="173"/>
        <v>2799.6000000000004</v>
      </c>
      <c r="AR62" s="15">
        <f t="shared" si="173"/>
        <v>2793.5</v>
      </c>
      <c r="AS62" s="15">
        <f t="shared" si="76"/>
        <v>3982.8</v>
      </c>
      <c r="AT62" s="15">
        <f t="shared" ref="AT62:AW62" si="174">SUM(AT64)</f>
        <v>0</v>
      </c>
      <c r="AU62" s="15">
        <f t="shared" si="174"/>
        <v>0</v>
      </c>
      <c r="AV62" s="15">
        <f t="shared" si="174"/>
        <v>0</v>
      </c>
      <c r="AW62" s="15">
        <f t="shared" si="174"/>
        <v>3982.8</v>
      </c>
      <c r="AX62" s="15">
        <f t="shared" si="81"/>
        <v>3849.9999999999995</v>
      </c>
      <c r="AY62" s="15">
        <f t="shared" ref="AY62:BB62" si="175">SUM(AY64)</f>
        <v>0</v>
      </c>
      <c r="AZ62" s="15">
        <f t="shared" si="175"/>
        <v>0</v>
      </c>
      <c r="BA62" s="15">
        <f t="shared" si="175"/>
        <v>0</v>
      </c>
      <c r="BB62" s="15">
        <f t="shared" si="175"/>
        <v>3849.9999999999995</v>
      </c>
      <c r="BC62" s="15">
        <f t="shared" si="165"/>
        <v>4004</v>
      </c>
      <c r="BD62" s="15">
        <f t="shared" ref="BD62:BG62" si="176">SUM(BD64)</f>
        <v>0</v>
      </c>
      <c r="BE62" s="15">
        <f t="shared" si="176"/>
        <v>0</v>
      </c>
      <c r="BF62" s="15">
        <f t="shared" si="176"/>
        <v>0</v>
      </c>
      <c r="BG62" s="15">
        <f t="shared" si="176"/>
        <v>4004</v>
      </c>
      <c r="BH62" s="15">
        <f>SUM(BJ62+BL62+BN62+BP62)</f>
        <v>3193.7000000000003</v>
      </c>
      <c r="BI62" s="15">
        <f>SUM(BK62+BM62+BO62+BQ62)</f>
        <v>3175.8</v>
      </c>
      <c r="BJ62" s="15">
        <f t="shared" ref="BJ62:BQ62" si="177">SUM(BJ64)</f>
        <v>0</v>
      </c>
      <c r="BK62" s="15">
        <f t="shared" si="177"/>
        <v>0</v>
      </c>
      <c r="BL62" s="15">
        <f t="shared" si="177"/>
        <v>394.1</v>
      </c>
      <c r="BM62" s="15">
        <f t="shared" si="177"/>
        <v>382.3</v>
      </c>
      <c r="BN62" s="15">
        <f t="shared" si="177"/>
        <v>0</v>
      </c>
      <c r="BO62" s="15">
        <f t="shared" si="177"/>
        <v>0</v>
      </c>
      <c r="BP62" s="15">
        <f t="shared" si="177"/>
        <v>2799.6000000000004</v>
      </c>
      <c r="BQ62" s="15">
        <f t="shared" si="177"/>
        <v>2793.5</v>
      </c>
      <c r="BR62" s="15">
        <f t="shared" si="79"/>
        <v>3982.8</v>
      </c>
      <c r="BS62" s="15">
        <f t="shared" ref="BS62:CF62" si="178">SUM(BS64)</f>
        <v>0</v>
      </c>
      <c r="BT62" s="15">
        <f t="shared" si="178"/>
        <v>0</v>
      </c>
      <c r="BU62" s="15">
        <f t="shared" si="178"/>
        <v>0</v>
      </c>
      <c r="BV62" s="15">
        <f t="shared" si="178"/>
        <v>3982.8</v>
      </c>
      <c r="BW62" s="15">
        <f t="shared" si="82"/>
        <v>3849.9999999999995</v>
      </c>
      <c r="BX62" s="15">
        <f t="shared" si="178"/>
        <v>0</v>
      </c>
      <c r="BY62" s="15">
        <f t="shared" si="178"/>
        <v>0</v>
      </c>
      <c r="BZ62" s="15">
        <f t="shared" si="178"/>
        <v>0</v>
      </c>
      <c r="CA62" s="15">
        <f t="shared" si="178"/>
        <v>3849.9999999999995</v>
      </c>
      <c r="CB62" s="15">
        <f t="shared" si="166"/>
        <v>4004</v>
      </c>
      <c r="CC62" s="15">
        <f t="shared" si="178"/>
        <v>0</v>
      </c>
      <c r="CD62" s="15">
        <f t="shared" si="178"/>
        <v>0</v>
      </c>
      <c r="CE62" s="15">
        <f t="shared" si="178"/>
        <v>0</v>
      </c>
      <c r="CF62" s="15">
        <f t="shared" si="178"/>
        <v>4004</v>
      </c>
      <c r="CG62" s="15">
        <f t="shared" si="28"/>
        <v>3175.8</v>
      </c>
      <c r="CH62" s="15">
        <f t="shared" si="12"/>
        <v>0</v>
      </c>
      <c r="CI62" s="15">
        <f t="shared" si="13"/>
        <v>382.3</v>
      </c>
      <c r="CJ62" s="15">
        <f t="shared" si="14"/>
        <v>0</v>
      </c>
      <c r="CK62" s="15">
        <f t="shared" si="15"/>
        <v>2793.5</v>
      </c>
      <c r="CL62" s="15">
        <f t="shared" si="16"/>
        <v>3982.8</v>
      </c>
      <c r="CM62" s="15">
        <f t="shared" si="29"/>
        <v>0</v>
      </c>
      <c r="CN62" s="15">
        <f t="shared" si="30"/>
        <v>0</v>
      </c>
      <c r="CO62" s="15">
        <f t="shared" si="30"/>
        <v>0</v>
      </c>
      <c r="CP62" s="15">
        <f t="shared" si="30"/>
        <v>3982.8</v>
      </c>
      <c r="CQ62" s="15">
        <f t="shared" si="31"/>
        <v>3849.9999999999995</v>
      </c>
      <c r="CR62" s="15">
        <f t="shared" si="32"/>
        <v>0</v>
      </c>
      <c r="CS62" s="15">
        <f t="shared" si="33"/>
        <v>0</v>
      </c>
      <c r="CT62" s="15">
        <f t="shared" si="33"/>
        <v>0</v>
      </c>
      <c r="CU62" s="15">
        <f t="shared" si="33"/>
        <v>3849.9999999999995</v>
      </c>
      <c r="CV62" s="15">
        <f t="shared" si="34"/>
        <v>3175.8</v>
      </c>
      <c r="CW62" s="15">
        <f t="shared" si="35"/>
        <v>0</v>
      </c>
      <c r="CX62" s="15">
        <f t="shared" si="36"/>
        <v>382.3</v>
      </c>
      <c r="CY62" s="15">
        <f t="shared" si="37"/>
        <v>0</v>
      </c>
      <c r="CZ62" s="15">
        <f t="shared" si="38"/>
        <v>2793.5</v>
      </c>
      <c r="DA62" s="15">
        <f t="shared" si="39"/>
        <v>3982.8</v>
      </c>
      <c r="DB62" s="15">
        <f t="shared" si="40"/>
        <v>0</v>
      </c>
      <c r="DC62" s="15">
        <f t="shared" si="41"/>
        <v>0</v>
      </c>
      <c r="DD62" s="15">
        <f t="shared" si="41"/>
        <v>0</v>
      </c>
      <c r="DE62" s="15">
        <f t="shared" si="41"/>
        <v>3982.8</v>
      </c>
      <c r="DF62" s="15">
        <f t="shared" si="42"/>
        <v>3849.9999999999995</v>
      </c>
      <c r="DG62" s="15">
        <f t="shared" si="43"/>
        <v>0</v>
      </c>
      <c r="DH62" s="15">
        <f t="shared" si="44"/>
        <v>0</v>
      </c>
      <c r="DI62" s="15">
        <f t="shared" si="44"/>
        <v>0</v>
      </c>
      <c r="DJ62" s="15">
        <f t="shared" si="44"/>
        <v>3849.9999999999995</v>
      </c>
      <c r="DK62" s="16"/>
    </row>
    <row r="63" spans="1:115">
      <c r="A63" s="18" t="s">
        <v>53</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20"/>
      <c r="AJ63" s="20"/>
      <c r="AK63" s="20"/>
      <c r="AL63" s="20"/>
      <c r="AM63" s="20"/>
      <c r="AN63" s="20"/>
      <c r="AO63" s="20"/>
      <c r="AP63" s="20"/>
      <c r="AQ63" s="20"/>
      <c r="AR63" s="20"/>
      <c r="AS63" s="15"/>
      <c r="AT63" s="20"/>
      <c r="AU63" s="20"/>
      <c r="AV63" s="20"/>
      <c r="AW63" s="20"/>
      <c r="AX63" s="15"/>
      <c r="AY63" s="20"/>
      <c r="AZ63" s="20"/>
      <c r="BA63" s="20"/>
      <c r="BB63" s="20"/>
      <c r="BC63" s="15"/>
      <c r="BD63" s="20"/>
      <c r="BE63" s="20"/>
      <c r="BF63" s="20"/>
      <c r="BG63" s="20"/>
      <c r="BH63" s="20"/>
      <c r="BI63" s="20"/>
      <c r="BJ63" s="20"/>
      <c r="BK63" s="20"/>
      <c r="BL63" s="20"/>
      <c r="BM63" s="20"/>
      <c r="BN63" s="20"/>
      <c r="BO63" s="20"/>
      <c r="BP63" s="20"/>
      <c r="BQ63" s="20"/>
      <c r="BR63" s="15"/>
      <c r="BS63" s="20"/>
      <c r="BT63" s="20"/>
      <c r="BU63" s="20"/>
      <c r="BV63" s="20"/>
      <c r="BW63" s="15"/>
      <c r="BX63" s="20"/>
      <c r="BY63" s="20"/>
      <c r="BZ63" s="20"/>
      <c r="CA63" s="20"/>
      <c r="CB63" s="15"/>
      <c r="CC63" s="20"/>
      <c r="CD63" s="20"/>
      <c r="CE63" s="20"/>
      <c r="CF63" s="20"/>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21"/>
    </row>
    <row r="64" spans="1:115" s="17" customFormat="1" ht="73.5">
      <c r="A64" s="36" t="s">
        <v>280</v>
      </c>
      <c r="B64" s="14" t="s">
        <v>281</v>
      </c>
      <c r="C64" s="14" t="s">
        <v>52</v>
      </c>
      <c r="D64" s="14" t="s">
        <v>52</v>
      </c>
      <c r="E64" s="14" t="s">
        <v>52</v>
      </c>
      <c r="F64" s="14" t="s">
        <v>52</v>
      </c>
      <c r="G64" s="14" t="s">
        <v>52</v>
      </c>
      <c r="H64" s="14" t="s">
        <v>52</v>
      </c>
      <c r="I64" s="14" t="s">
        <v>52</v>
      </c>
      <c r="J64" s="14" t="s">
        <v>52</v>
      </c>
      <c r="K64" s="14" t="s">
        <v>52</v>
      </c>
      <c r="L64" s="14" t="s">
        <v>52</v>
      </c>
      <c r="M64" s="14" t="s">
        <v>52</v>
      </c>
      <c r="N64" s="14" t="s">
        <v>52</v>
      </c>
      <c r="O64" s="14" t="s">
        <v>52</v>
      </c>
      <c r="P64" s="14" t="s">
        <v>52</v>
      </c>
      <c r="Q64" s="14" t="s">
        <v>52</v>
      </c>
      <c r="R64" s="14" t="s">
        <v>52</v>
      </c>
      <c r="S64" s="14" t="s">
        <v>52</v>
      </c>
      <c r="T64" s="14" t="s">
        <v>52</v>
      </c>
      <c r="U64" s="14" t="s">
        <v>52</v>
      </c>
      <c r="V64" s="14" t="s">
        <v>52</v>
      </c>
      <c r="W64" s="14" t="s">
        <v>52</v>
      </c>
      <c r="X64" s="14" t="s">
        <v>52</v>
      </c>
      <c r="Y64" s="14" t="s">
        <v>52</v>
      </c>
      <c r="Z64" s="14" t="s">
        <v>52</v>
      </c>
      <c r="AA64" s="14" t="s">
        <v>52</v>
      </c>
      <c r="AB64" s="14" t="s">
        <v>52</v>
      </c>
      <c r="AC64" s="14" t="s">
        <v>52</v>
      </c>
      <c r="AD64" s="14" t="s">
        <v>52</v>
      </c>
      <c r="AE64" s="14" t="s">
        <v>52</v>
      </c>
      <c r="AF64" s="14" t="s">
        <v>52</v>
      </c>
      <c r="AG64" s="14" t="s">
        <v>52</v>
      </c>
      <c r="AH64" s="14" t="s">
        <v>52</v>
      </c>
      <c r="AI64" s="15">
        <f>SUM(AK64+AM64+AO64+AQ64)</f>
        <v>3193.7000000000003</v>
      </c>
      <c r="AJ64" s="15">
        <f>SUM(AL64+AN64+AP64+AR64)</f>
        <v>3175.8</v>
      </c>
      <c r="AK64" s="15">
        <f>SUM(AK66+AK67+AK68+AK69+AK70+AK71+AK72+AK74+AK76)+AK77+AK75+AK73</f>
        <v>0</v>
      </c>
      <c r="AL64" s="15">
        <f t="shared" ref="AL64:AR64" si="179">SUM(AL66+AL67+AL68+AL69+AL70+AL71+AL72+AL74+AL76)+AL77+AL75+AL73</f>
        <v>0</v>
      </c>
      <c r="AM64" s="15">
        <f t="shared" si="179"/>
        <v>394.1</v>
      </c>
      <c r="AN64" s="15">
        <f t="shared" si="179"/>
        <v>382.3</v>
      </c>
      <c r="AO64" s="15">
        <f t="shared" si="179"/>
        <v>0</v>
      </c>
      <c r="AP64" s="15">
        <f t="shared" si="179"/>
        <v>0</v>
      </c>
      <c r="AQ64" s="15">
        <f t="shared" si="179"/>
        <v>2799.6000000000004</v>
      </c>
      <c r="AR64" s="15">
        <f t="shared" si="179"/>
        <v>2793.5</v>
      </c>
      <c r="AS64" s="15">
        <f t="shared" si="76"/>
        <v>3982.8</v>
      </c>
      <c r="AT64" s="15">
        <f t="shared" ref="AT64:AW64" si="180">SUM(AT66+AT67+AT68+AT69+AT70+AT71+AT72+AT74+AT76)+AT77+AT75+AT73</f>
        <v>0</v>
      </c>
      <c r="AU64" s="15">
        <f t="shared" si="180"/>
        <v>0</v>
      </c>
      <c r="AV64" s="15">
        <f t="shared" si="180"/>
        <v>0</v>
      </c>
      <c r="AW64" s="15">
        <f t="shared" si="180"/>
        <v>3982.8</v>
      </c>
      <c r="AX64" s="15">
        <f t="shared" si="81"/>
        <v>3849.9999999999995</v>
      </c>
      <c r="AY64" s="15">
        <f t="shared" ref="AY64:BB64" si="181">SUM(AY66+AY67+AY68+AY69+AY70+AY71+AY72+AY74+AY76)+AY77+AY75+AY73</f>
        <v>0</v>
      </c>
      <c r="AZ64" s="15">
        <f t="shared" si="181"/>
        <v>0</v>
      </c>
      <c r="BA64" s="15">
        <f t="shared" si="181"/>
        <v>0</v>
      </c>
      <c r="BB64" s="15">
        <f t="shared" si="181"/>
        <v>3849.9999999999995</v>
      </c>
      <c r="BC64" s="15">
        <f t="shared" si="165"/>
        <v>4004</v>
      </c>
      <c r="BD64" s="15">
        <f t="shared" ref="BD64:BG64" si="182">SUM(BD66+BD67+BD68+BD69+BD70+BD71+BD72+BD74+BD76)+BD77+BD75+BD73</f>
        <v>0</v>
      </c>
      <c r="BE64" s="15">
        <f t="shared" si="182"/>
        <v>0</v>
      </c>
      <c r="BF64" s="15">
        <f t="shared" si="182"/>
        <v>0</v>
      </c>
      <c r="BG64" s="15">
        <f t="shared" si="182"/>
        <v>4004</v>
      </c>
      <c r="BH64" s="15">
        <f>SUM(BJ64+BL64+BN64+BP64)</f>
        <v>3193.7000000000003</v>
      </c>
      <c r="BI64" s="15">
        <f>SUM(BK64+BM64+BO64+BQ64)</f>
        <v>3175.8</v>
      </c>
      <c r="BJ64" s="15">
        <f t="shared" ref="BJ64:BQ64" si="183">SUM(BJ66+BJ67+BJ68+BJ69+BJ70+BJ71+BJ72+BJ74+BJ76)+BJ77+BJ75+BJ73</f>
        <v>0</v>
      </c>
      <c r="BK64" s="15">
        <f t="shared" si="183"/>
        <v>0</v>
      </c>
      <c r="BL64" s="15">
        <f t="shared" si="183"/>
        <v>394.1</v>
      </c>
      <c r="BM64" s="15">
        <f t="shared" si="183"/>
        <v>382.3</v>
      </c>
      <c r="BN64" s="15">
        <f t="shared" si="183"/>
        <v>0</v>
      </c>
      <c r="BO64" s="15">
        <f t="shared" si="183"/>
        <v>0</v>
      </c>
      <c r="BP64" s="15">
        <f t="shared" si="183"/>
        <v>2799.6000000000004</v>
      </c>
      <c r="BQ64" s="15">
        <f t="shared" si="183"/>
        <v>2793.5</v>
      </c>
      <c r="BR64" s="15">
        <f t="shared" si="79"/>
        <v>3982.8</v>
      </c>
      <c r="BS64" s="15">
        <f t="shared" ref="BS64:BV64" si="184">SUM(BS66+BS67+BS68+BS69+BS70+BS71+BS72+BS74+BS76)+BS77+BS75+BS73</f>
        <v>0</v>
      </c>
      <c r="BT64" s="15">
        <f t="shared" si="184"/>
        <v>0</v>
      </c>
      <c r="BU64" s="15">
        <f t="shared" si="184"/>
        <v>0</v>
      </c>
      <c r="BV64" s="15">
        <f t="shared" si="184"/>
        <v>3982.8</v>
      </c>
      <c r="BW64" s="15">
        <f t="shared" si="82"/>
        <v>3849.9999999999995</v>
      </c>
      <c r="BX64" s="15">
        <f t="shared" ref="BX64:CA64" si="185">SUM(BX66+BX67+BX68+BX69+BX70+BX71+BX72+BX74+BX76)+BX77+BX75+BX73</f>
        <v>0</v>
      </c>
      <c r="BY64" s="15">
        <f t="shared" si="185"/>
        <v>0</v>
      </c>
      <c r="BZ64" s="15">
        <f t="shared" si="185"/>
        <v>0</v>
      </c>
      <c r="CA64" s="15">
        <f t="shared" si="185"/>
        <v>3849.9999999999995</v>
      </c>
      <c r="CB64" s="15">
        <f t="shared" si="166"/>
        <v>4004</v>
      </c>
      <c r="CC64" s="15">
        <f t="shared" ref="CC64:CF64" si="186">SUM(CC66+CC67+CC68+CC69+CC70+CC71+CC72+CC74+CC76)+CC77+CC75+CC73</f>
        <v>0</v>
      </c>
      <c r="CD64" s="15">
        <f t="shared" si="186"/>
        <v>0</v>
      </c>
      <c r="CE64" s="15">
        <f t="shared" si="186"/>
        <v>0</v>
      </c>
      <c r="CF64" s="15">
        <f t="shared" si="186"/>
        <v>4004</v>
      </c>
      <c r="CG64" s="15">
        <f t="shared" si="28"/>
        <v>3175.8</v>
      </c>
      <c r="CH64" s="15">
        <f t="shared" si="12"/>
        <v>0</v>
      </c>
      <c r="CI64" s="15">
        <f t="shared" si="13"/>
        <v>382.3</v>
      </c>
      <c r="CJ64" s="15">
        <f t="shared" si="14"/>
        <v>0</v>
      </c>
      <c r="CK64" s="15">
        <f t="shared" si="15"/>
        <v>2793.5</v>
      </c>
      <c r="CL64" s="15">
        <f t="shared" si="16"/>
        <v>3982.8</v>
      </c>
      <c r="CM64" s="15">
        <f t="shared" si="29"/>
        <v>0</v>
      </c>
      <c r="CN64" s="15">
        <f t="shared" si="30"/>
        <v>0</v>
      </c>
      <c r="CO64" s="15">
        <f t="shared" si="30"/>
        <v>0</v>
      </c>
      <c r="CP64" s="15">
        <f t="shared" si="30"/>
        <v>3982.8</v>
      </c>
      <c r="CQ64" s="15">
        <f t="shared" si="31"/>
        <v>3849.9999999999995</v>
      </c>
      <c r="CR64" s="15">
        <f t="shared" si="32"/>
        <v>0</v>
      </c>
      <c r="CS64" s="15">
        <f t="shared" si="33"/>
        <v>0</v>
      </c>
      <c r="CT64" s="15">
        <f t="shared" si="33"/>
        <v>0</v>
      </c>
      <c r="CU64" s="15">
        <f t="shared" si="33"/>
        <v>3849.9999999999995</v>
      </c>
      <c r="CV64" s="15">
        <f t="shared" si="34"/>
        <v>3175.8</v>
      </c>
      <c r="CW64" s="15">
        <f t="shared" si="35"/>
        <v>0</v>
      </c>
      <c r="CX64" s="15">
        <f t="shared" si="36"/>
        <v>382.3</v>
      </c>
      <c r="CY64" s="15">
        <f t="shared" si="37"/>
        <v>0</v>
      </c>
      <c r="CZ64" s="15">
        <f t="shared" si="38"/>
        <v>2793.5</v>
      </c>
      <c r="DA64" s="15">
        <f t="shared" si="39"/>
        <v>3982.8</v>
      </c>
      <c r="DB64" s="15">
        <f t="shared" si="40"/>
        <v>0</v>
      </c>
      <c r="DC64" s="15">
        <f t="shared" si="41"/>
        <v>0</v>
      </c>
      <c r="DD64" s="15">
        <f t="shared" si="41"/>
        <v>0</v>
      </c>
      <c r="DE64" s="15">
        <f t="shared" si="41"/>
        <v>3982.8</v>
      </c>
      <c r="DF64" s="15">
        <f t="shared" si="42"/>
        <v>3849.9999999999995</v>
      </c>
      <c r="DG64" s="15">
        <f t="shared" si="43"/>
        <v>0</v>
      </c>
      <c r="DH64" s="15">
        <f t="shared" si="44"/>
        <v>0</v>
      </c>
      <c r="DI64" s="15">
        <f t="shared" si="44"/>
        <v>0</v>
      </c>
      <c r="DJ64" s="15">
        <f t="shared" si="44"/>
        <v>3849.9999999999995</v>
      </c>
      <c r="DK64" s="16"/>
    </row>
    <row r="65" spans="1:115">
      <c r="A65" s="18" t="s">
        <v>53</v>
      </c>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20"/>
      <c r="AJ65" s="20"/>
      <c r="AK65" s="20"/>
      <c r="AL65" s="20"/>
      <c r="AM65" s="20"/>
      <c r="AN65" s="20"/>
      <c r="AO65" s="20"/>
      <c r="AP65" s="20"/>
      <c r="AQ65" s="20"/>
      <c r="AR65" s="20"/>
      <c r="AS65" s="15"/>
      <c r="AT65" s="20"/>
      <c r="AU65" s="20"/>
      <c r="AV65" s="20"/>
      <c r="AW65" s="20"/>
      <c r="AX65" s="15"/>
      <c r="AY65" s="20"/>
      <c r="AZ65" s="20"/>
      <c r="BA65" s="20"/>
      <c r="BB65" s="20"/>
      <c r="BC65" s="15"/>
      <c r="BD65" s="20"/>
      <c r="BE65" s="20"/>
      <c r="BF65" s="20"/>
      <c r="BG65" s="20"/>
      <c r="BH65" s="20"/>
      <c r="BI65" s="20"/>
      <c r="BJ65" s="20"/>
      <c r="BK65" s="20"/>
      <c r="BL65" s="20"/>
      <c r="BM65" s="20"/>
      <c r="BN65" s="20"/>
      <c r="BO65" s="20"/>
      <c r="BP65" s="20"/>
      <c r="BQ65" s="20"/>
      <c r="BR65" s="15"/>
      <c r="BS65" s="20"/>
      <c r="BT65" s="20"/>
      <c r="BU65" s="20"/>
      <c r="BV65" s="20"/>
      <c r="BW65" s="15"/>
      <c r="BX65" s="20"/>
      <c r="BY65" s="20"/>
      <c r="BZ65" s="20"/>
      <c r="CA65" s="20"/>
      <c r="CB65" s="15"/>
      <c r="CC65" s="20"/>
      <c r="CD65" s="20"/>
      <c r="CE65" s="20"/>
      <c r="CF65" s="20"/>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21"/>
    </row>
    <row r="66" spans="1:115" ht="232.5" customHeight="1">
      <c r="A66" s="18" t="s">
        <v>282</v>
      </c>
      <c r="B66" s="19" t="s">
        <v>283</v>
      </c>
      <c r="C66" s="19" t="s">
        <v>88</v>
      </c>
      <c r="D66" s="19" t="s">
        <v>284</v>
      </c>
      <c r="E66" s="19" t="s">
        <v>90</v>
      </c>
      <c r="F66" s="19"/>
      <c r="G66" s="19"/>
      <c r="H66" s="19"/>
      <c r="I66" s="19"/>
      <c r="J66" s="19"/>
      <c r="K66" s="19"/>
      <c r="L66" s="19"/>
      <c r="M66" s="19"/>
      <c r="N66" s="19"/>
      <c r="O66" s="19"/>
      <c r="P66" s="19"/>
      <c r="Q66" s="19"/>
      <c r="R66" s="19"/>
      <c r="S66" s="19"/>
      <c r="T66" s="19"/>
      <c r="U66" s="19"/>
      <c r="V66" s="19"/>
      <c r="W66" s="19"/>
      <c r="X66" s="19"/>
      <c r="Y66" s="19"/>
      <c r="Z66" s="19"/>
      <c r="AA66" s="19"/>
      <c r="AB66" s="19"/>
      <c r="AC66" s="22" t="s">
        <v>285</v>
      </c>
      <c r="AD66" s="19" t="s">
        <v>286</v>
      </c>
      <c r="AE66" s="19" t="s">
        <v>287</v>
      </c>
      <c r="AF66" s="19"/>
      <c r="AG66" s="19" t="s">
        <v>288</v>
      </c>
      <c r="AH66" s="19" t="s">
        <v>289</v>
      </c>
      <c r="AI66" s="23">
        <f>SUM(AK66+AM66+AO66+AQ66)</f>
        <v>649.9</v>
      </c>
      <c r="AJ66" s="23">
        <f>SUM(AL66+AN66+AP66+AR66)</f>
        <v>649.9</v>
      </c>
      <c r="AK66" s="23">
        <v>0</v>
      </c>
      <c r="AL66" s="23">
        <v>0</v>
      </c>
      <c r="AM66" s="23">
        <v>0</v>
      </c>
      <c r="AN66" s="23">
        <v>0</v>
      </c>
      <c r="AO66" s="23">
        <v>0</v>
      </c>
      <c r="AP66" s="23">
        <v>0</v>
      </c>
      <c r="AQ66" s="23">
        <v>649.9</v>
      </c>
      <c r="AR66" s="23">
        <v>649.9</v>
      </c>
      <c r="AS66" s="23">
        <f t="shared" si="76"/>
        <v>637.5</v>
      </c>
      <c r="AT66" s="23">
        <v>0</v>
      </c>
      <c r="AU66" s="23">
        <v>0</v>
      </c>
      <c r="AV66" s="23">
        <v>0</v>
      </c>
      <c r="AW66" s="23">
        <v>637.5</v>
      </c>
      <c r="AX66" s="23">
        <f t="shared" si="81"/>
        <v>649.9</v>
      </c>
      <c r="AY66" s="23">
        <v>0</v>
      </c>
      <c r="AZ66" s="23">
        <v>0</v>
      </c>
      <c r="BA66" s="23">
        <v>0</v>
      </c>
      <c r="BB66" s="23">
        <v>649.9</v>
      </c>
      <c r="BC66" s="23">
        <f t="shared" si="165"/>
        <v>649.9</v>
      </c>
      <c r="BD66" s="23">
        <v>0</v>
      </c>
      <c r="BE66" s="23">
        <v>0</v>
      </c>
      <c r="BF66" s="23">
        <v>0</v>
      </c>
      <c r="BG66" s="23">
        <v>649.9</v>
      </c>
      <c r="BH66" s="23">
        <f>SUM(BJ66+BL66+BN66+BP66)</f>
        <v>649.9</v>
      </c>
      <c r="BI66" s="23">
        <f>SUM(BK66+BM66+BO66+BQ66)</f>
        <v>649.9</v>
      </c>
      <c r="BJ66" s="23">
        <v>0</v>
      </c>
      <c r="BK66" s="23">
        <v>0</v>
      </c>
      <c r="BL66" s="23">
        <v>0</v>
      </c>
      <c r="BM66" s="23">
        <v>0</v>
      </c>
      <c r="BN66" s="23">
        <v>0</v>
      </c>
      <c r="BO66" s="23">
        <v>0</v>
      </c>
      <c r="BP66" s="23">
        <v>649.9</v>
      </c>
      <c r="BQ66" s="23">
        <v>649.9</v>
      </c>
      <c r="BR66" s="23">
        <f t="shared" si="79"/>
        <v>637.5</v>
      </c>
      <c r="BS66" s="23">
        <v>0</v>
      </c>
      <c r="BT66" s="23">
        <v>0</v>
      </c>
      <c r="BU66" s="23">
        <v>0</v>
      </c>
      <c r="BV66" s="23">
        <v>637.5</v>
      </c>
      <c r="BW66" s="23">
        <f t="shared" si="82"/>
        <v>649.9</v>
      </c>
      <c r="BX66" s="23">
        <v>0</v>
      </c>
      <c r="BY66" s="23">
        <v>0</v>
      </c>
      <c r="BZ66" s="23">
        <v>0</v>
      </c>
      <c r="CA66" s="23">
        <v>649.9</v>
      </c>
      <c r="CB66" s="23">
        <f t="shared" si="166"/>
        <v>649.9</v>
      </c>
      <c r="CC66" s="23">
        <v>0</v>
      </c>
      <c r="CD66" s="23">
        <v>0</v>
      </c>
      <c r="CE66" s="23">
        <v>0</v>
      </c>
      <c r="CF66" s="23">
        <v>649.9</v>
      </c>
      <c r="CG66" s="23">
        <f t="shared" si="28"/>
        <v>649.9</v>
      </c>
      <c r="CH66" s="23">
        <f t="shared" si="12"/>
        <v>0</v>
      </c>
      <c r="CI66" s="23">
        <f t="shared" si="13"/>
        <v>0</v>
      </c>
      <c r="CJ66" s="23">
        <f t="shared" si="14"/>
        <v>0</v>
      </c>
      <c r="CK66" s="23">
        <f t="shared" si="15"/>
        <v>649.9</v>
      </c>
      <c r="CL66" s="23">
        <f t="shared" si="16"/>
        <v>637.5</v>
      </c>
      <c r="CM66" s="23">
        <f t="shared" si="29"/>
        <v>0</v>
      </c>
      <c r="CN66" s="23">
        <f t="shared" si="30"/>
        <v>0</v>
      </c>
      <c r="CO66" s="23">
        <f t="shared" si="30"/>
        <v>0</v>
      </c>
      <c r="CP66" s="23">
        <f t="shared" si="30"/>
        <v>637.5</v>
      </c>
      <c r="CQ66" s="23">
        <f t="shared" si="31"/>
        <v>649.9</v>
      </c>
      <c r="CR66" s="23">
        <f t="shared" si="32"/>
        <v>0</v>
      </c>
      <c r="CS66" s="23">
        <f t="shared" si="33"/>
        <v>0</v>
      </c>
      <c r="CT66" s="23">
        <f t="shared" si="33"/>
        <v>0</v>
      </c>
      <c r="CU66" s="23">
        <f t="shared" si="33"/>
        <v>649.9</v>
      </c>
      <c r="CV66" s="23">
        <f t="shared" si="34"/>
        <v>649.9</v>
      </c>
      <c r="CW66" s="23">
        <f t="shared" si="35"/>
        <v>0</v>
      </c>
      <c r="CX66" s="23">
        <f t="shared" si="36"/>
        <v>0</v>
      </c>
      <c r="CY66" s="23">
        <f t="shared" si="37"/>
        <v>0</v>
      </c>
      <c r="CZ66" s="23">
        <f t="shared" si="38"/>
        <v>649.9</v>
      </c>
      <c r="DA66" s="23">
        <f t="shared" si="39"/>
        <v>637.5</v>
      </c>
      <c r="DB66" s="23">
        <f t="shared" si="40"/>
        <v>0</v>
      </c>
      <c r="DC66" s="23">
        <f t="shared" si="41"/>
        <v>0</v>
      </c>
      <c r="DD66" s="23">
        <f t="shared" si="41"/>
        <v>0</v>
      </c>
      <c r="DE66" s="23">
        <f t="shared" si="41"/>
        <v>637.5</v>
      </c>
      <c r="DF66" s="23">
        <f t="shared" si="42"/>
        <v>649.9</v>
      </c>
      <c r="DG66" s="23">
        <f t="shared" si="43"/>
        <v>0</v>
      </c>
      <c r="DH66" s="23">
        <f t="shared" si="44"/>
        <v>0</v>
      </c>
      <c r="DI66" s="23">
        <f t="shared" si="44"/>
        <v>0</v>
      </c>
      <c r="DJ66" s="23">
        <f t="shared" si="44"/>
        <v>649.9</v>
      </c>
      <c r="DK66" s="21" t="s">
        <v>126</v>
      </c>
    </row>
    <row r="67" spans="1:115" ht="174.75" customHeight="1">
      <c r="A67" s="18" t="s">
        <v>290</v>
      </c>
      <c r="B67" s="19" t="s">
        <v>291</v>
      </c>
      <c r="C67" s="22" t="s">
        <v>292</v>
      </c>
      <c r="D67" s="19" t="s">
        <v>293</v>
      </c>
      <c r="E67" s="19" t="s">
        <v>294</v>
      </c>
      <c r="F67" s="19"/>
      <c r="G67" s="19"/>
      <c r="H67" s="19"/>
      <c r="I67" s="19"/>
      <c r="J67" s="19"/>
      <c r="K67" s="19"/>
      <c r="L67" s="19"/>
      <c r="M67" s="19"/>
      <c r="N67" s="19"/>
      <c r="O67" s="19"/>
      <c r="P67" s="19"/>
      <c r="Q67" s="19"/>
      <c r="R67" s="19"/>
      <c r="S67" s="19"/>
      <c r="T67" s="19"/>
      <c r="U67" s="19"/>
      <c r="V67" s="19"/>
      <c r="W67" s="19"/>
      <c r="X67" s="19"/>
      <c r="Y67" s="19"/>
      <c r="Z67" s="19"/>
      <c r="AA67" s="19"/>
      <c r="AB67" s="19"/>
      <c r="AC67" s="22" t="s">
        <v>363</v>
      </c>
      <c r="AD67" s="19" t="s">
        <v>362</v>
      </c>
      <c r="AE67" s="19" t="s">
        <v>361</v>
      </c>
      <c r="AF67" s="19"/>
      <c r="AG67" s="19" t="s">
        <v>288</v>
      </c>
      <c r="AH67" s="19" t="s">
        <v>289</v>
      </c>
      <c r="AI67" s="23">
        <f t="shared" ref="AI67:AJ68" si="187">SUM(AK67+AM67+AO67+AQ67)</f>
        <v>199</v>
      </c>
      <c r="AJ67" s="23">
        <f t="shared" si="187"/>
        <v>199</v>
      </c>
      <c r="AK67" s="23">
        <v>0</v>
      </c>
      <c r="AL67" s="23">
        <v>0</v>
      </c>
      <c r="AM67" s="23">
        <v>0</v>
      </c>
      <c r="AN67" s="23">
        <v>0</v>
      </c>
      <c r="AO67" s="23">
        <v>0</v>
      </c>
      <c r="AP67" s="23">
        <v>0</v>
      </c>
      <c r="AQ67" s="23">
        <v>199</v>
      </c>
      <c r="AR67" s="23">
        <v>199</v>
      </c>
      <c r="AS67" s="23">
        <f t="shared" si="76"/>
        <v>199</v>
      </c>
      <c r="AT67" s="23">
        <v>0</v>
      </c>
      <c r="AU67" s="23">
        <v>0</v>
      </c>
      <c r="AV67" s="23">
        <v>0</v>
      </c>
      <c r="AW67" s="23">
        <v>199</v>
      </c>
      <c r="AX67" s="23">
        <f t="shared" si="81"/>
        <v>199</v>
      </c>
      <c r="AY67" s="23">
        <v>0</v>
      </c>
      <c r="AZ67" s="23">
        <v>0</v>
      </c>
      <c r="BA67" s="23">
        <v>0</v>
      </c>
      <c r="BB67" s="23">
        <v>199</v>
      </c>
      <c r="BC67" s="23">
        <f t="shared" si="165"/>
        <v>199</v>
      </c>
      <c r="BD67" s="23">
        <v>0</v>
      </c>
      <c r="BE67" s="23">
        <v>0</v>
      </c>
      <c r="BF67" s="23">
        <v>0</v>
      </c>
      <c r="BG67" s="23">
        <v>199</v>
      </c>
      <c r="BH67" s="23">
        <f t="shared" ref="BH67:BI68" si="188">SUM(BJ67+BL67+BN67+BP67)</f>
        <v>199</v>
      </c>
      <c r="BI67" s="23">
        <f t="shared" si="188"/>
        <v>199</v>
      </c>
      <c r="BJ67" s="23">
        <v>0</v>
      </c>
      <c r="BK67" s="23">
        <v>0</v>
      </c>
      <c r="BL67" s="23">
        <v>0</v>
      </c>
      <c r="BM67" s="23">
        <v>0</v>
      </c>
      <c r="BN67" s="23">
        <v>0</v>
      </c>
      <c r="BO67" s="23">
        <v>0</v>
      </c>
      <c r="BP67" s="23">
        <v>199</v>
      </c>
      <c r="BQ67" s="23">
        <v>199</v>
      </c>
      <c r="BR67" s="23">
        <f t="shared" si="79"/>
        <v>199</v>
      </c>
      <c r="BS67" s="23">
        <v>0</v>
      </c>
      <c r="BT67" s="23">
        <v>0</v>
      </c>
      <c r="BU67" s="23">
        <v>0</v>
      </c>
      <c r="BV67" s="23">
        <v>199</v>
      </c>
      <c r="BW67" s="23">
        <f t="shared" si="82"/>
        <v>199</v>
      </c>
      <c r="BX67" s="23">
        <v>0</v>
      </c>
      <c r="BY67" s="23">
        <v>0</v>
      </c>
      <c r="BZ67" s="23">
        <v>0</v>
      </c>
      <c r="CA67" s="23">
        <v>199</v>
      </c>
      <c r="CB67" s="23">
        <f t="shared" si="166"/>
        <v>199</v>
      </c>
      <c r="CC67" s="23">
        <v>0</v>
      </c>
      <c r="CD67" s="23">
        <v>0</v>
      </c>
      <c r="CE67" s="23">
        <v>0</v>
      </c>
      <c r="CF67" s="23">
        <v>199</v>
      </c>
      <c r="CG67" s="23">
        <f t="shared" si="28"/>
        <v>199</v>
      </c>
      <c r="CH67" s="23">
        <f t="shared" si="12"/>
        <v>0</v>
      </c>
      <c r="CI67" s="23">
        <f t="shared" si="13"/>
        <v>0</v>
      </c>
      <c r="CJ67" s="23">
        <f t="shared" si="14"/>
        <v>0</v>
      </c>
      <c r="CK67" s="23">
        <f t="shared" si="15"/>
        <v>199</v>
      </c>
      <c r="CL67" s="23">
        <f t="shared" si="16"/>
        <v>199</v>
      </c>
      <c r="CM67" s="23">
        <f t="shared" si="29"/>
        <v>0</v>
      </c>
      <c r="CN67" s="23">
        <f t="shared" si="30"/>
        <v>0</v>
      </c>
      <c r="CO67" s="23">
        <f t="shared" si="30"/>
        <v>0</v>
      </c>
      <c r="CP67" s="23">
        <f t="shared" si="30"/>
        <v>199</v>
      </c>
      <c r="CQ67" s="23">
        <f t="shared" si="31"/>
        <v>199</v>
      </c>
      <c r="CR67" s="23">
        <f t="shared" si="32"/>
        <v>0</v>
      </c>
      <c r="CS67" s="23">
        <f t="shared" si="33"/>
        <v>0</v>
      </c>
      <c r="CT67" s="23">
        <f t="shared" si="33"/>
        <v>0</v>
      </c>
      <c r="CU67" s="23">
        <f t="shared" si="33"/>
        <v>199</v>
      </c>
      <c r="CV67" s="23">
        <f t="shared" si="34"/>
        <v>199</v>
      </c>
      <c r="CW67" s="23">
        <f t="shared" si="35"/>
        <v>0</v>
      </c>
      <c r="CX67" s="23">
        <f t="shared" si="36"/>
        <v>0</v>
      </c>
      <c r="CY67" s="23">
        <f t="shared" si="37"/>
        <v>0</v>
      </c>
      <c r="CZ67" s="23">
        <f t="shared" si="38"/>
        <v>199</v>
      </c>
      <c r="DA67" s="23">
        <f t="shared" si="39"/>
        <v>199</v>
      </c>
      <c r="DB67" s="23">
        <f t="shared" si="40"/>
        <v>0</v>
      </c>
      <c r="DC67" s="23">
        <f t="shared" si="41"/>
        <v>0</v>
      </c>
      <c r="DD67" s="23">
        <f t="shared" si="41"/>
        <v>0</v>
      </c>
      <c r="DE67" s="23">
        <f t="shared" si="41"/>
        <v>199</v>
      </c>
      <c r="DF67" s="23">
        <f t="shared" si="42"/>
        <v>199</v>
      </c>
      <c r="DG67" s="23">
        <f t="shared" si="43"/>
        <v>0</v>
      </c>
      <c r="DH67" s="23">
        <f t="shared" si="44"/>
        <v>0</v>
      </c>
      <c r="DI67" s="23">
        <f t="shared" si="44"/>
        <v>0</v>
      </c>
      <c r="DJ67" s="23">
        <f t="shared" si="44"/>
        <v>199</v>
      </c>
      <c r="DK67" s="21" t="s">
        <v>126</v>
      </c>
    </row>
    <row r="68" spans="1:115" ht="147.75" customHeight="1">
      <c r="A68" s="18" t="s">
        <v>295</v>
      </c>
      <c r="B68" s="19" t="s">
        <v>296</v>
      </c>
      <c r="C68" s="19" t="s">
        <v>88</v>
      </c>
      <c r="D68" s="19" t="s">
        <v>163</v>
      </c>
      <c r="E68" s="19" t="s">
        <v>90</v>
      </c>
      <c r="F68" s="19"/>
      <c r="G68" s="19"/>
      <c r="H68" s="19"/>
      <c r="I68" s="19"/>
      <c r="J68" s="19"/>
      <c r="K68" s="19"/>
      <c r="L68" s="19"/>
      <c r="M68" s="19"/>
      <c r="N68" s="19"/>
      <c r="O68" s="19"/>
      <c r="P68" s="19"/>
      <c r="Q68" s="19"/>
      <c r="R68" s="19"/>
      <c r="S68" s="19"/>
      <c r="T68" s="19"/>
      <c r="U68" s="19"/>
      <c r="V68" s="19"/>
      <c r="W68" s="19"/>
      <c r="X68" s="19"/>
      <c r="Y68" s="19"/>
      <c r="Z68" s="19"/>
      <c r="AA68" s="19"/>
      <c r="AB68" s="19"/>
      <c r="AC68" s="9" t="s">
        <v>297</v>
      </c>
      <c r="AD68" s="19" t="s">
        <v>121</v>
      </c>
      <c r="AE68" s="19" t="s">
        <v>298</v>
      </c>
      <c r="AF68" s="19"/>
      <c r="AG68" s="19" t="s">
        <v>230</v>
      </c>
      <c r="AH68" s="19" t="s">
        <v>231</v>
      </c>
      <c r="AI68" s="23">
        <f t="shared" si="187"/>
        <v>0</v>
      </c>
      <c r="AJ68" s="23">
        <f t="shared" si="187"/>
        <v>0</v>
      </c>
      <c r="AK68" s="23">
        <v>0</v>
      </c>
      <c r="AL68" s="23">
        <v>0</v>
      </c>
      <c r="AM68" s="23">
        <v>0</v>
      </c>
      <c r="AN68" s="23">
        <v>0</v>
      </c>
      <c r="AO68" s="23">
        <v>0</v>
      </c>
      <c r="AP68" s="23">
        <v>0</v>
      </c>
      <c r="AQ68" s="23">
        <v>0</v>
      </c>
      <c r="AR68" s="23">
        <v>0</v>
      </c>
      <c r="AS68" s="23">
        <f t="shared" si="76"/>
        <v>0.7</v>
      </c>
      <c r="AT68" s="23">
        <v>0</v>
      </c>
      <c r="AU68" s="23">
        <v>0</v>
      </c>
      <c r="AV68" s="23">
        <v>0</v>
      </c>
      <c r="AW68" s="23">
        <v>0.7</v>
      </c>
      <c r="AX68" s="23">
        <f t="shared" si="81"/>
        <v>0.8</v>
      </c>
      <c r="AY68" s="23">
        <v>0</v>
      </c>
      <c r="AZ68" s="23">
        <v>0</v>
      </c>
      <c r="BA68" s="23">
        <v>0</v>
      </c>
      <c r="BB68" s="23">
        <v>0.8</v>
      </c>
      <c r="BC68" s="23">
        <f t="shared" si="165"/>
        <v>0.8</v>
      </c>
      <c r="BD68" s="23">
        <v>0</v>
      </c>
      <c r="BE68" s="23">
        <v>0</v>
      </c>
      <c r="BF68" s="23">
        <v>0</v>
      </c>
      <c r="BG68" s="23">
        <v>0.8</v>
      </c>
      <c r="BH68" s="23">
        <f t="shared" si="188"/>
        <v>0</v>
      </c>
      <c r="BI68" s="23">
        <f t="shared" si="188"/>
        <v>0</v>
      </c>
      <c r="BJ68" s="23">
        <v>0</v>
      </c>
      <c r="BK68" s="23">
        <v>0</v>
      </c>
      <c r="BL68" s="23">
        <v>0</v>
      </c>
      <c r="BM68" s="23">
        <v>0</v>
      </c>
      <c r="BN68" s="23">
        <v>0</v>
      </c>
      <c r="BO68" s="23">
        <v>0</v>
      </c>
      <c r="BP68" s="23">
        <v>0</v>
      </c>
      <c r="BQ68" s="23">
        <v>0</v>
      </c>
      <c r="BR68" s="23">
        <f t="shared" si="79"/>
        <v>0.7</v>
      </c>
      <c r="BS68" s="23">
        <v>0</v>
      </c>
      <c r="BT68" s="23">
        <v>0</v>
      </c>
      <c r="BU68" s="23">
        <v>0</v>
      </c>
      <c r="BV68" s="23">
        <v>0.7</v>
      </c>
      <c r="BW68" s="23">
        <f t="shared" si="82"/>
        <v>0.8</v>
      </c>
      <c r="BX68" s="23">
        <v>0</v>
      </c>
      <c r="BY68" s="23">
        <v>0</v>
      </c>
      <c r="BZ68" s="23">
        <v>0</v>
      </c>
      <c r="CA68" s="23">
        <v>0.8</v>
      </c>
      <c r="CB68" s="23">
        <f t="shared" si="166"/>
        <v>0.8</v>
      </c>
      <c r="CC68" s="23">
        <v>0</v>
      </c>
      <c r="CD68" s="23">
        <v>0</v>
      </c>
      <c r="CE68" s="23">
        <v>0</v>
      </c>
      <c r="CF68" s="23">
        <v>0.8</v>
      </c>
      <c r="CG68" s="23">
        <f t="shared" si="28"/>
        <v>0</v>
      </c>
      <c r="CH68" s="23">
        <f t="shared" si="12"/>
        <v>0</v>
      </c>
      <c r="CI68" s="23">
        <f t="shared" si="13"/>
        <v>0</v>
      </c>
      <c r="CJ68" s="23">
        <f t="shared" si="14"/>
        <v>0</v>
      </c>
      <c r="CK68" s="23">
        <f t="shared" si="15"/>
        <v>0</v>
      </c>
      <c r="CL68" s="23">
        <f t="shared" si="16"/>
        <v>0.7</v>
      </c>
      <c r="CM68" s="23">
        <f t="shared" si="29"/>
        <v>0</v>
      </c>
      <c r="CN68" s="23">
        <f t="shared" si="30"/>
        <v>0</v>
      </c>
      <c r="CO68" s="23">
        <f t="shared" si="30"/>
        <v>0</v>
      </c>
      <c r="CP68" s="23">
        <f t="shared" si="30"/>
        <v>0.7</v>
      </c>
      <c r="CQ68" s="23">
        <f t="shared" si="31"/>
        <v>0.8</v>
      </c>
      <c r="CR68" s="23">
        <f t="shared" si="32"/>
        <v>0</v>
      </c>
      <c r="CS68" s="23">
        <f t="shared" si="33"/>
        <v>0</v>
      </c>
      <c r="CT68" s="23">
        <f t="shared" si="33"/>
        <v>0</v>
      </c>
      <c r="CU68" s="23">
        <f t="shared" si="33"/>
        <v>0.8</v>
      </c>
      <c r="CV68" s="23">
        <f t="shared" si="34"/>
        <v>0</v>
      </c>
      <c r="CW68" s="23">
        <f t="shared" si="35"/>
        <v>0</v>
      </c>
      <c r="CX68" s="23">
        <f t="shared" si="36"/>
        <v>0</v>
      </c>
      <c r="CY68" s="23">
        <f t="shared" si="37"/>
        <v>0</v>
      </c>
      <c r="CZ68" s="23">
        <f t="shared" si="38"/>
        <v>0</v>
      </c>
      <c r="DA68" s="23">
        <f t="shared" si="39"/>
        <v>0.7</v>
      </c>
      <c r="DB68" s="23">
        <f t="shared" si="40"/>
        <v>0</v>
      </c>
      <c r="DC68" s="23">
        <f t="shared" si="41"/>
        <v>0</v>
      </c>
      <c r="DD68" s="23">
        <f t="shared" si="41"/>
        <v>0</v>
      </c>
      <c r="DE68" s="23">
        <f t="shared" si="41"/>
        <v>0.7</v>
      </c>
      <c r="DF68" s="23">
        <f t="shared" si="42"/>
        <v>0.8</v>
      </c>
      <c r="DG68" s="23">
        <f t="shared" si="43"/>
        <v>0</v>
      </c>
      <c r="DH68" s="23">
        <f t="shared" si="44"/>
        <v>0</v>
      </c>
      <c r="DI68" s="23">
        <f t="shared" si="44"/>
        <v>0</v>
      </c>
      <c r="DJ68" s="23">
        <f t="shared" si="44"/>
        <v>0.8</v>
      </c>
      <c r="DK68" s="21" t="s">
        <v>126</v>
      </c>
    </row>
    <row r="69" spans="1:115" ht="215.25" customHeight="1">
      <c r="A69" s="18" t="s">
        <v>299</v>
      </c>
      <c r="B69" s="19" t="s">
        <v>300</v>
      </c>
      <c r="C69" s="19" t="s">
        <v>88</v>
      </c>
      <c r="D69" s="19" t="s">
        <v>301</v>
      </c>
      <c r="E69" s="19" t="s">
        <v>90</v>
      </c>
      <c r="F69" s="19"/>
      <c r="G69" s="19"/>
      <c r="H69" s="19"/>
      <c r="I69" s="19"/>
      <c r="J69" s="19"/>
      <c r="K69" s="19"/>
      <c r="L69" s="19"/>
      <c r="M69" s="19"/>
      <c r="N69" s="19"/>
      <c r="O69" s="19"/>
      <c r="P69" s="19"/>
      <c r="Q69" s="19"/>
      <c r="R69" s="19"/>
      <c r="S69" s="19"/>
      <c r="T69" s="19"/>
      <c r="U69" s="19"/>
      <c r="V69" s="19"/>
      <c r="W69" s="19" t="s">
        <v>177</v>
      </c>
      <c r="X69" s="19" t="s">
        <v>178</v>
      </c>
      <c r="Y69" s="19" t="s">
        <v>179</v>
      </c>
      <c r="Z69" s="19"/>
      <c r="AA69" s="19"/>
      <c r="AB69" s="19"/>
      <c r="AC69" s="22" t="s">
        <v>302</v>
      </c>
      <c r="AD69" s="19" t="s">
        <v>286</v>
      </c>
      <c r="AE69" s="19" t="s">
        <v>287</v>
      </c>
      <c r="AF69" s="19"/>
      <c r="AG69" s="19" t="s">
        <v>303</v>
      </c>
      <c r="AH69" s="19" t="s">
        <v>160</v>
      </c>
      <c r="AI69" s="23">
        <f>SUM(AK69+AM69+AO69+AQ69)</f>
        <v>56</v>
      </c>
      <c r="AJ69" s="23">
        <f>SUM(AL69+AN69+AP69+AR69)</f>
        <v>56</v>
      </c>
      <c r="AK69" s="23">
        <v>0</v>
      </c>
      <c r="AL69" s="23">
        <v>0</v>
      </c>
      <c r="AM69" s="23">
        <v>0</v>
      </c>
      <c r="AN69" s="23">
        <v>0</v>
      </c>
      <c r="AO69" s="23">
        <v>0</v>
      </c>
      <c r="AP69" s="23">
        <v>0</v>
      </c>
      <c r="AQ69" s="23">
        <v>56</v>
      </c>
      <c r="AR69" s="23">
        <v>56</v>
      </c>
      <c r="AS69" s="23">
        <f t="shared" si="76"/>
        <v>56</v>
      </c>
      <c r="AT69" s="23">
        <v>0</v>
      </c>
      <c r="AU69" s="23">
        <v>0</v>
      </c>
      <c r="AV69" s="23">
        <v>0</v>
      </c>
      <c r="AW69" s="23">
        <v>56</v>
      </c>
      <c r="AX69" s="23">
        <f t="shared" si="81"/>
        <v>56</v>
      </c>
      <c r="AY69" s="23">
        <v>0</v>
      </c>
      <c r="AZ69" s="23">
        <v>0</v>
      </c>
      <c r="BA69" s="23">
        <v>0</v>
      </c>
      <c r="BB69" s="23">
        <v>56</v>
      </c>
      <c r="BC69" s="23">
        <f t="shared" si="165"/>
        <v>56</v>
      </c>
      <c r="BD69" s="23">
        <v>0</v>
      </c>
      <c r="BE69" s="23">
        <v>0</v>
      </c>
      <c r="BF69" s="23">
        <v>0</v>
      </c>
      <c r="BG69" s="23">
        <v>56</v>
      </c>
      <c r="BH69" s="23">
        <f>SUM(BJ69+BL69+BN69+BP69)</f>
        <v>56</v>
      </c>
      <c r="BI69" s="23">
        <f>SUM(BK69+BM69+BO69+BQ69)</f>
        <v>56</v>
      </c>
      <c r="BJ69" s="23">
        <v>0</v>
      </c>
      <c r="BK69" s="23">
        <v>0</v>
      </c>
      <c r="BL69" s="23">
        <v>0</v>
      </c>
      <c r="BM69" s="23">
        <v>0</v>
      </c>
      <c r="BN69" s="23">
        <v>0</v>
      </c>
      <c r="BO69" s="23">
        <v>0</v>
      </c>
      <c r="BP69" s="23">
        <v>56</v>
      </c>
      <c r="BQ69" s="23">
        <v>56</v>
      </c>
      <c r="BR69" s="23">
        <f t="shared" si="79"/>
        <v>56</v>
      </c>
      <c r="BS69" s="23">
        <v>0</v>
      </c>
      <c r="BT69" s="23">
        <v>0</v>
      </c>
      <c r="BU69" s="23">
        <v>0</v>
      </c>
      <c r="BV69" s="23">
        <v>56</v>
      </c>
      <c r="BW69" s="23">
        <f t="shared" si="82"/>
        <v>56</v>
      </c>
      <c r="BX69" s="23">
        <v>0</v>
      </c>
      <c r="BY69" s="23">
        <v>0</v>
      </c>
      <c r="BZ69" s="23">
        <v>0</v>
      </c>
      <c r="CA69" s="23">
        <v>56</v>
      </c>
      <c r="CB69" s="23">
        <f t="shared" si="166"/>
        <v>56</v>
      </c>
      <c r="CC69" s="23">
        <v>0</v>
      </c>
      <c r="CD69" s="23">
        <v>0</v>
      </c>
      <c r="CE69" s="23">
        <v>0</v>
      </c>
      <c r="CF69" s="23">
        <v>56</v>
      </c>
      <c r="CG69" s="23">
        <f t="shared" si="28"/>
        <v>56</v>
      </c>
      <c r="CH69" s="23">
        <f t="shared" si="12"/>
        <v>0</v>
      </c>
      <c r="CI69" s="23">
        <f t="shared" si="13"/>
        <v>0</v>
      </c>
      <c r="CJ69" s="23">
        <f t="shared" si="14"/>
        <v>0</v>
      </c>
      <c r="CK69" s="23">
        <f t="shared" si="15"/>
        <v>56</v>
      </c>
      <c r="CL69" s="23">
        <f t="shared" si="16"/>
        <v>56</v>
      </c>
      <c r="CM69" s="23">
        <f t="shared" si="29"/>
        <v>0</v>
      </c>
      <c r="CN69" s="23">
        <f t="shared" si="30"/>
        <v>0</v>
      </c>
      <c r="CO69" s="23">
        <f t="shared" si="30"/>
        <v>0</v>
      </c>
      <c r="CP69" s="23">
        <f t="shared" si="30"/>
        <v>56</v>
      </c>
      <c r="CQ69" s="23">
        <f t="shared" si="31"/>
        <v>56</v>
      </c>
      <c r="CR69" s="23">
        <f t="shared" si="32"/>
        <v>0</v>
      </c>
      <c r="CS69" s="23">
        <f t="shared" si="33"/>
        <v>0</v>
      </c>
      <c r="CT69" s="23">
        <f t="shared" si="33"/>
        <v>0</v>
      </c>
      <c r="CU69" s="23">
        <f t="shared" si="33"/>
        <v>56</v>
      </c>
      <c r="CV69" s="23">
        <f t="shared" si="34"/>
        <v>56</v>
      </c>
      <c r="CW69" s="23">
        <f t="shared" si="35"/>
        <v>0</v>
      </c>
      <c r="CX69" s="23">
        <f t="shared" si="36"/>
        <v>0</v>
      </c>
      <c r="CY69" s="23">
        <f t="shared" si="37"/>
        <v>0</v>
      </c>
      <c r="CZ69" s="23">
        <f t="shared" si="38"/>
        <v>56</v>
      </c>
      <c r="DA69" s="23">
        <f t="shared" si="39"/>
        <v>56</v>
      </c>
      <c r="DB69" s="23">
        <f t="shared" si="40"/>
        <v>0</v>
      </c>
      <c r="DC69" s="23">
        <f t="shared" si="41"/>
        <v>0</v>
      </c>
      <c r="DD69" s="23">
        <f t="shared" si="41"/>
        <v>0</v>
      </c>
      <c r="DE69" s="23">
        <f t="shared" si="41"/>
        <v>56</v>
      </c>
      <c r="DF69" s="23">
        <f t="shared" si="42"/>
        <v>56</v>
      </c>
      <c r="DG69" s="23">
        <f t="shared" si="43"/>
        <v>0</v>
      </c>
      <c r="DH69" s="23">
        <f t="shared" si="44"/>
        <v>0</v>
      </c>
      <c r="DI69" s="23">
        <f t="shared" si="44"/>
        <v>0</v>
      </c>
      <c r="DJ69" s="23">
        <f t="shared" si="44"/>
        <v>56</v>
      </c>
      <c r="DK69" s="21" t="s">
        <v>126</v>
      </c>
    </row>
    <row r="70" spans="1:115" ht="210" customHeight="1">
      <c r="A70" s="18" t="s">
        <v>304</v>
      </c>
      <c r="B70" s="19" t="s">
        <v>305</v>
      </c>
      <c r="C70" s="19" t="s">
        <v>88</v>
      </c>
      <c r="D70" s="19" t="s">
        <v>89</v>
      </c>
      <c r="E70" s="19" t="s">
        <v>90</v>
      </c>
      <c r="F70" s="19"/>
      <c r="G70" s="19"/>
      <c r="H70" s="19"/>
      <c r="I70" s="19"/>
      <c r="J70" s="19"/>
      <c r="K70" s="19"/>
      <c r="L70" s="19"/>
      <c r="M70" s="19"/>
      <c r="N70" s="19"/>
      <c r="O70" s="19"/>
      <c r="P70" s="19"/>
      <c r="Q70" s="19"/>
      <c r="R70" s="19"/>
      <c r="S70" s="19"/>
      <c r="T70" s="19"/>
      <c r="U70" s="19"/>
      <c r="V70" s="19"/>
      <c r="W70" s="19"/>
      <c r="X70" s="19"/>
      <c r="Y70" s="19"/>
      <c r="Z70" s="19"/>
      <c r="AA70" s="19"/>
      <c r="AB70" s="19"/>
      <c r="AC70" s="22" t="s">
        <v>306</v>
      </c>
      <c r="AD70" s="19" t="s">
        <v>286</v>
      </c>
      <c r="AE70" s="19" t="s">
        <v>287</v>
      </c>
      <c r="AF70" s="19"/>
      <c r="AG70" s="19" t="s">
        <v>230</v>
      </c>
      <c r="AH70" s="19" t="s">
        <v>231</v>
      </c>
      <c r="AI70" s="23">
        <f>SUM(AK70+AM70+AO70+AQ70)</f>
        <v>113.1</v>
      </c>
      <c r="AJ70" s="23">
        <f>SUM(AL70+AN70+AP70+AR70)</f>
        <v>113.1</v>
      </c>
      <c r="AK70" s="23">
        <v>0</v>
      </c>
      <c r="AL70" s="23">
        <v>0</v>
      </c>
      <c r="AM70" s="23">
        <v>0</v>
      </c>
      <c r="AN70" s="23">
        <v>0</v>
      </c>
      <c r="AO70" s="23">
        <v>0</v>
      </c>
      <c r="AP70" s="23">
        <v>0</v>
      </c>
      <c r="AQ70" s="23">
        <v>113.1</v>
      </c>
      <c r="AR70" s="23">
        <v>113.1</v>
      </c>
      <c r="AS70" s="23">
        <f t="shared" si="76"/>
        <v>111</v>
      </c>
      <c r="AT70" s="23">
        <v>0</v>
      </c>
      <c r="AU70" s="23">
        <v>0</v>
      </c>
      <c r="AV70" s="23">
        <v>0</v>
      </c>
      <c r="AW70" s="23">
        <v>111</v>
      </c>
      <c r="AX70" s="23">
        <f t="shared" si="81"/>
        <v>113.1</v>
      </c>
      <c r="AY70" s="23">
        <v>0</v>
      </c>
      <c r="AZ70" s="23">
        <v>0</v>
      </c>
      <c r="BA70" s="23">
        <v>0</v>
      </c>
      <c r="BB70" s="23">
        <v>113.1</v>
      </c>
      <c r="BC70" s="23">
        <f t="shared" si="165"/>
        <v>113.1</v>
      </c>
      <c r="BD70" s="23">
        <v>0</v>
      </c>
      <c r="BE70" s="23">
        <v>0</v>
      </c>
      <c r="BF70" s="23">
        <v>0</v>
      </c>
      <c r="BG70" s="23">
        <v>113.1</v>
      </c>
      <c r="BH70" s="23">
        <f>SUM(BJ70+BL70+BN70+BP70)</f>
        <v>113.1</v>
      </c>
      <c r="BI70" s="23">
        <f>SUM(BK70+BM70+BO70+BQ70)</f>
        <v>113.1</v>
      </c>
      <c r="BJ70" s="23">
        <v>0</v>
      </c>
      <c r="BK70" s="23">
        <v>0</v>
      </c>
      <c r="BL70" s="23">
        <v>0</v>
      </c>
      <c r="BM70" s="23">
        <v>0</v>
      </c>
      <c r="BN70" s="23">
        <v>0</v>
      </c>
      <c r="BO70" s="23">
        <v>0</v>
      </c>
      <c r="BP70" s="23">
        <v>113.1</v>
      </c>
      <c r="BQ70" s="23">
        <v>113.1</v>
      </c>
      <c r="BR70" s="23">
        <f t="shared" si="79"/>
        <v>111</v>
      </c>
      <c r="BS70" s="23">
        <v>0</v>
      </c>
      <c r="BT70" s="23">
        <v>0</v>
      </c>
      <c r="BU70" s="23">
        <v>0</v>
      </c>
      <c r="BV70" s="23">
        <v>111</v>
      </c>
      <c r="BW70" s="23">
        <f t="shared" si="82"/>
        <v>113.1</v>
      </c>
      <c r="BX70" s="23">
        <v>0</v>
      </c>
      <c r="BY70" s="23">
        <v>0</v>
      </c>
      <c r="BZ70" s="23">
        <v>0</v>
      </c>
      <c r="CA70" s="23">
        <v>113.1</v>
      </c>
      <c r="CB70" s="23">
        <f t="shared" si="166"/>
        <v>113.1</v>
      </c>
      <c r="CC70" s="23">
        <v>0</v>
      </c>
      <c r="CD70" s="23">
        <v>0</v>
      </c>
      <c r="CE70" s="23">
        <v>0</v>
      </c>
      <c r="CF70" s="23">
        <v>113.1</v>
      </c>
      <c r="CG70" s="23">
        <f t="shared" si="28"/>
        <v>113.1</v>
      </c>
      <c r="CH70" s="23">
        <f t="shared" si="12"/>
        <v>0</v>
      </c>
      <c r="CI70" s="23">
        <f t="shared" si="13"/>
        <v>0</v>
      </c>
      <c r="CJ70" s="23">
        <f t="shared" si="14"/>
        <v>0</v>
      </c>
      <c r="CK70" s="23">
        <f t="shared" si="15"/>
        <v>113.1</v>
      </c>
      <c r="CL70" s="23">
        <f t="shared" si="16"/>
        <v>111</v>
      </c>
      <c r="CM70" s="23">
        <f t="shared" si="29"/>
        <v>0</v>
      </c>
      <c r="CN70" s="23">
        <f t="shared" si="30"/>
        <v>0</v>
      </c>
      <c r="CO70" s="23">
        <f t="shared" si="30"/>
        <v>0</v>
      </c>
      <c r="CP70" s="23">
        <f t="shared" si="30"/>
        <v>111</v>
      </c>
      <c r="CQ70" s="23">
        <f t="shared" si="31"/>
        <v>113.1</v>
      </c>
      <c r="CR70" s="23">
        <f t="shared" si="32"/>
        <v>0</v>
      </c>
      <c r="CS70" s="23">
        <f t="shared" si="33"/>
        <v>0</v>
      </c>
      <c r="CT70" s="23">
        <f t="shared" si="33"/>
        <v>0</v>
      </c>
      <c r="CU70" s="23">
        <f t="shared" si="33"/>
        <v>113.1</v>
      </c>
      <c r="CV70" s="23">
        <f t="shared" si="34"/>
        <v>113.1</v>
      </c>
      <c r="CW70" s="23">
        <f t="shared" si="35"/>
        <v>0</v>
      </c>
      <c r="CX70" s="23">
        <f t="shared" si="36"/>
        <v>0</v>
      </c>
      <c r="CY70" s="23">
        <f t="shared" si="37"/>
        <v>0</v>
      </c>
      <c r="CZ70" s="23">
        <f t="shared" si="38"/>
        <v>113.1</v>
      </c>
      <c r="DA70" s="23">
        <f t="shared" si="39"/>
        <v>111</v>
      </c>
      <c r="DB70" s="23">
        <f t="shared" si="40"/>
        <v>0</v>
      </c>
      <c r="DC70" s="23">
        <f t="shared" si="41"/>
        <v>0</v>
      </c>
      <c r="DD70" s="23">
        <f t="shared" si="41"/>
        <v>0</v>
      </c>
      <c r="DE70" s="23">
        <f t="shared" si="41"/>
        <v>111</v>
      </c>
      <c r="DF70" s="23">
        <f t="shared" si="42"/>
        <v>113.1</v>
      </c>
      <c r="DG70" s="23">
        <f t="shared" si="43"/>
        <v>0</v>
      </c>
      <c r="DH70" s="23">
        <f t="shared" si="44"/>
        <v>0</v>
      </c>
      <c r="DI70" s="23">
        <f t="shared" si="44"/>
        <v>0</v>
      </c>
      <c r="DJ70" s="23">
        <f t="shared" si="44"/>
        <v>113.1</v>
      </c>
      <c r="DK70" s="21" t="s">
        <v>126</v>
      </c>
    </row>
    <row r="71" spans="1:115" ht="240.75" customHeight="1">
      <c r="A71" s="18" t="s">
        <v>307</v>
      </c>
      <c r="B71" s="19" t="s">
        <v>308</v>
      </c>
      <c r="C71" s="19" t="s">
        <v>309</v>
      </c>
      <c r="D71" s="19" t="s">
        <v>310</v>
      </c>
      <c r="E71" s="19" t="s">
        <v>311</v>
      </c>
      <c r="F71" s="19" t="s">
        <v>312</v>
      </c>
      <c r="G71" s="19" t="s">
        <v>64</v>
      </c>
      <c r="H71" s="19" t="s">
        <v>313</v>
      </c>
      <c r="I71" s="19" t="s">
        <v>169</v>
      </c>
      <c r="J71" s="19"/>
      <c r="K71" s="19"/>
      <c r="L71" s="19"/>
      <c r="M71" s="19"/>
      <c r="N71" s="19"/>
      <c r="O71" s="19"/>
      <c r="P71" s="19"/>
      <c r="Q71" s="19"/>
      <c r="R71" s="19"/>
      <c r="S71" s="19"/>
      <c r="T71" s="19"/>
      <c r="U71" s="19"/>
      <c r="V71" s="19"/>
      <c r="W71" s="19"/>
      <c r="X71" s="19"/>
      <c r="Y71" s="19"/>
      <c r="Z71" s="19" t="s">
        <v>314</v>
      </c>
      <c r="AA71" s="19" t="s">
        <v>64</v>
      </c>
      <c r="AB71" s="19" t="s">
        <v>315</v>
      </c>
      <c r="AC71" s="22" t="s">
        <v>316</v>
      </c>
      <c r="AD71" s="19" t="s">
        <v>286</v>
      </c>
      <c r="AE71" s="19" t="s">
        <v>287</v>
      </c>
      <c r="AF71" s="19"/>
      <c r="AG71" s="19" t="s">
        <v>108</v>
      </c>
      <c r="AH71" s="19" t="s">
        <v>125</v>
      </c>
      <c r="AI71" s="23">
        <f t="shared" ref="AI71:AJ71" si="189">SUM(AK71+AM71+AO71+AQ71)</f>
        <v>626.70000000000005</v>
      </c>
      <c r="AJ71" s="23">
        <f t="shared" si="189"/>
        <v>626.70000000000005</v>
      </c>
      <c r="AK71" s="23">
        <v>0</v>
      </c>
      <c r="AL71" s="23">
        <v>0</v>
      </c>
      <c r="AM71" s="23">
        <v>0</v>
      </c>
      <c r="AN71" s="23">
        <v>0</v>
      </c>
      <c r="AO71" s="23">
        <v>0</v>
      </c>
      <c r="AP71" s="23">
        <v>0</v>
      </c>
      <c r="AQ71" s="23">
        <v>626.70000000000005</v>
      </c>
      <c r="AR71" s="23">
        <v>626.70000000000005</v>
      </c>
      <c r="AS71" s="23">
        <f t="shared" si="76"/>
        <v>652.20000000000005</v>
      </c>
      <c r="AT71" s="23">
        <v>0</v>
      </c>
      <c r="AU71" s="23">
        <v>0</v>
      </c>
      <c r="AV71" s="23">
        <v>0</v>
      </c>
      <c r="AW71" s="23">
        <v>652.20000000000005</v>
      </c>
      <c r="AX71" s="23">
        <f t="shared" si="81"/>
        <v>652.70000000000005</v>
      </c>
      <c r="AY71" s="23">
        <v>0</v>
      </c>
      <c r="AZ71" s="23">
        <v>0</v>
      </c>
      <c r="BA71" s="23">
        <v>0</v>
      </c>
      <c r="BB71" s="23">
        <v>652.70000000000005</v>
      </c>
      <c r="BC71" s="23">
        <f t="shared" si="165"/>
        <v>663.3</v>
      </c>
      <c r="BD71" s="23">
        <v>0</v>
      </c>
      <c r="BE71" s="23">
        <v>0</v>
      </c>
      <c r="BF71" s="23">
        <v>0</v>
      </c>
      <c r="BG71" s="23">
        <v>663.3</v>
      </c>
      <c r="BH71" s="23">
        <f t="shared" ref="BH71:BI71" si="190">SUM(BJ71+BL71+BN71+BP71)</f>
        <v>626.70000000000005</v>
      </c>
      <c r="BI71" s="23">
        <f t="shared" si="190"/>
        <v>626.70000000000005</v>
      </c>
      <c r="BJ71" s="23">
        <v>0</v>
      </c>
      <c r="BK71" s="23">
        <v>0</v>
      </c>
      <c r="BL71" s="23">
        <v>0</v>
      </c>
      <c r="BM71" s="23">
        <v>0</v>
      </c>
      <c r="BN71" s="23">
        <v>0</v>
      </c>
      <c r="BO71" s="23">
        <v>0</v>
      </c>
      <c r="BP71" s="23">
        <v>626.70000000000005</v>
      </c>
      <c r="BQ71" s="23">
        <v>626.70000000000005</v>
      </c>
      <c r="BR71" s="23">
        <f t="shared" si="79"/>
        <v>652.20000000000005</v>
      </c>
      <c r="BS71" s="23">
        <v>0</v>
      </c>
      <c r="BT71" s="23">
        <v>0</v>
      </c>
      <c r="BU71" s="23">
        <v>0</v>
      </c>
      <c r="BV71" s="23">
        <v>652.20000000000005</v>
      </c>
      <c r="BW71" s="23">
        <f t="shared" si="82"/>
        <v>652.70000000000005</v>
      </c>
      <c r="BX71" s="23">
        <v>0</v>
      </c>
      <c r="BY71" s="23">
        <v>0</v>
      </c>
      <c r="BZ71" s="23">
        <v>0</v>
      </c>
      <c r="CA71" s="23">
        <v>652.70000000000005</v>
      </c>
      <c r="CB71" s="23">
        <f t="shared" si="166"/>
        <v>663.3</v>
      </c>
      <c r="CC71" s="23">
        <v>0</v>
      </c>
      <c r="CD71" s="23">
        <v>0</v>
      </c>
      <c r="CE71" s="23">
        <v>0</v>
      </c>
      <c r="CF71" s="23">
        <v>663.3</v>
      </c>
      <c r="CG71" s="23">
        <f t="shared" si="28"/>
        <v>626.70000000000005</v>
      </c>
      <c r="CH71" s="23">
        <f t="shared" si="12"/>
        <v>0</v>
      </c>
      <c r="CI71" s="23">
        <f t="shared" si="13"/>
        <v>0</v>
      </c>
      <c r="CJ71" s="23">
        <f t="shared" si="14"/>
        <v>0</v>
      </c>
      <c r="CK71" s="23">
        <f t="shared" si="15"/>
        <v>626.70000000000005</v>
      </c>
      <c r="CL71" s="23">
        <f t="shared" si="16"/>
        <v>652.20000000000005</v>
      </c>
      <c r="CM71" s="23">
        <f t="shared" si="29"/>
        <v>0</v>
      </c>
      <c r="CN71" s="23">
        <f t="shared" si="30"/>
        <v>0</v>
      </c>
      <c r="CO71" s="23">
        <f t="shared" si="30"/>
        <v>0</v>
      </c>
      <c r="CP71" s="23">
        <f t="shared" si="30"/>
        <v>652.20000000000005</v>
      </c>
      <c r="CQ71" s="23">
        <f t="shared" si="31"/>
        <v>652.70000000000005</v>
      </c>
      <c r="CR71" s="23">
        <f t="shared" si="32"/>
        <v>0</v>
      </c>
      <c r="CS71" s="23">
        <f t="shared" si="33"/>
        <v>0</v>
      </c>
      <c r="CT71" s="23">
        <f t="shared" si="33"/>
        <v>0</v>
      </c>
      <c r="CU71" s="23">
        <f t="shared" si="33"/>
        <v>652.70000000000005</v>
      </c>
      <c r="CV71" s="23">
        <f t="shared" si="34"/>
        <v>626.70000000000005</v>
      </c>
      <c r="CW71" s="23">
        <f t="shared" si="35"/>
        <v>0</v>
      </c>
      <c r="CX71" s="23">
        <f t="shared" si="36"/>
        <v>0</v>
      </c>
      <c r="CY71" s="23">
        <f t="shared" si="37"/>
        <v>0</v>
      </c>
      <c r="CZ71" s="23">
        <f t="shared" si="38"/>
        <v>626.70000000000005</v>
      </c>
      <c r="DA71" s="23">
        <f t="shared" si="39"/>
        <v>652.20000000000005</v>
      </c>
      <c r="DB71" s="23">
        <f t="shared" si="40"/>
        <v>0</v>
      </c>
      <c r="DC71" s="23">
        <f t="shared" si="41"/>
        <v>0</v>
      </c>
      <c r="DD71" s="23">
        <f t="shared" si="41"/>
        <v>0</v>
      </c>
      <c r="DE71" s="23">
        <f t="shared" si="41"/>
        <v>652.20000000000005</v>
      </c>
      <c r="DF71" s="23">
        <f t="shared" si="42"/>
        <v>652.70000000000005</v>
      </c>
      <c r="DG71" s="23">
        <f t="shared" si="43"/>
        <v>0</v>
      </c>
      <c r="DH71" s="23">
        <f t="shared" si="44"/>
        <v>0</v>
      </c>
      <c r="DI71" s="23">
        <f t="shared" si="44"/>
        <v>0</v>
      </c>
      <c r="DJ71" s="23">
        <f t="shared" si="44"/>
        <v>652.70000000000005</v>
      </c>
      <c r="DK71" s="21" t="s">
        <v>126</v>
      </c>
    </row>
    <row r="72" spans="1:115" ht="241.5" customHeight="1">
      <c r="A72" s="18" t="s">
        <v>317</v>
      </c>
      <c r="B72" s="19" t="s">
        <v>318</v>
      </c>
      <c r="C72" s="19" t="s">
        <v>319</v>
      </c>
      <c r="D72" s="19" t="s">
        <v>320</v>
      </c>
      <c r="E72" s="19" t="s">
        <v>321</v>
      </c>
      <c r="F72" s="19" t="s">
        <v>312</v>
      </c>
      <c r="G72" s="19" t="s">
        <v>64</v>
      </c>
      <c r="H72" s="19" t="s">
        <v>313</v>
      </c>
      <c r="I72" s="19" t="s">
        <v>169</v>
      </c>
      <c r="J72" s="19"/>
      <c r="K72" s="19"/>
      <c r="L72" s="19"/>
      <c r="M72" s="19"/>
      <c r="N72" s="19"/>
      <c r="O72" s="19"/>
      <c r="P72" s="19"/>
      <c r="Q72" s="19"/>
      <c r="R72" s="19"/>
      <c r="S72" s="19"/>
      <c r="T72" s="19"/>
      <c r="U72" s="19"/>
      <c r="V72" s="19"/>
      <c r="W72" s="19"/>
      <c r="X72" s="19"/>
      <c r="Y72" s="19"/>
      <c r="Z72" s="19" t="s">
        <v>314</v>
      </c>
      <c r="AA72" s="19" t="s">
        <v>64</v>
      </c>
      <c r="AB72" s="19" t="s">
        <v>315</v>
      </c>
      <c r="AC72" s="22" t="s">
        <v>322</v>
      </c>
      <c r="AD72" s="19" t="s">
        <v>286</v>
      </c>
      <c r="AE72" s="19" t="s">
        <v>323</v>
      </c>
      <c r="AF72" s="19"/>
      <c r="AG72" s="19" t="s">
        <v>108</v>
      </c>
      <c r="AH72" s="19" t="s">
        <v>125</v>
      </c>
      <c r="AI72" s="23">
        <f>SUM(AK72+AM72+AO72+AQ72)</f>
        <v>534.1</v>
      </c>
      <c r="AJ72" s="23">
        <f>SUM(AL72+AN72+AP72+AR72)</f>
        <v>534.1</v>
      </c>
      <c r="AK72" s="23">
        <v>0</v>
      </c>
      <c r="AL72" s="23">
        <v>0</v>
      </c>
      <c r="AM72" s="23">
        <v>0</v>
      </c>
      <c r="AN72" s="23">
        <v>0</v>
      </c>
      <c r="AO72" s="23">
        <v>0</v>
      </c>
      <c r="AP72" s="23">
        <v>0</v>
      </c>
      <c r="AQ72" s="23">
        <v>534.1</v>
      </c>
      <c r="AR72" s="23">
        <v>534.1</v>
      </c>
      <c r="AS72" s="23">
        <f t="shared" si="76"/>
        <v>1717.5</v>
      </c>
      <c r="AT72" s="23">
        <v>0</v>
      </c>
      <c r="AU72" s="23">
        <v>0</v>
      </c>
      <c r="AV72" s="23">
        <v>0</v>
      </c>
      <c r="AW72" s="23">
        <v>1717.5</v>
      </c>
      <c r="AX72" s="23">
        <f t="shared" si="81"/>
        <v>1562</v>
      </c>
      <c r="AY72" s="23">
        <v>0</v>
      </c>
      <c r="AZ72" s="23">
        <v>0</v>
      </c>
      <c r="BA72" s="23">
        <v>0</v>
      </c>
      <c r="BB72" s="23">
        <v>1562</v>
      </c>
      <c r="BC72" s="23">
        <f t="shared" si="165"/>
        <v>1698</v>
      </c>
      <c r="BD72" s="23">
        <v>0</v>
      </c>
      <c r="BE72" s="23">
        <v>0</v>
      </c>
      <c r="BF72" s="23">
        <v>0</v>
      </c>
      <c r="BG72" s="23">
        <v>1698</v>
      </c>
      <c r="BH72" s="23">
        <f>SUM(BJ72+BL72+BN72+BP72)</f>
        <v>534.1</v>
      </c>
      <c r="BI72" s="23">
        <f>SUM(BK72+BM72+BO72+BQ72)</f>
        <v>534.1</v>
      </c>
      <c r="BJ72" s="23">
        <v>0</v>
      </c>
      <c r="BK72" s="23">
        <v>0</v>
      </c>
      <c r="BL72" s="23">
        <v>0</v>
      </c>
      <c r="BM72" s="23">
        <v>0</v>
      </c>
      <c r="BN72" s="23">
        <v>0</v>
      </c>
      <c r="BO72" s="23">
        <v>0</v>
      </c>
      <c r="BP72" s="23">
        <v>534.1</v>
      </c>
      <c r="BQ72" s="23">
        <v>534.1</v>
      </c>
      <c r="BR72" s="23">
        <f t="shared" si="79"/>
        <v>1717.5</v>
      </c>
      <c r="BS72" s="23">
        <v>0</v>
      </c>
      <c r="BT72" s="23">
        <v>0</v>
      </c>
      <c r="BU72" s="23">
        <v>0</v>
      </c>
      <c r="BV72" s="23">
        <v>1717.5</v>
      </c>
      <c r="BW72" s="23">
        <f t="shared" si="82"/>
        <v>1562</v>
      </c>
      <c r="BX72" s="23">
        <v>0</v>
      </c>
      <c r="BY72" s="23">
        <v>0</v>
      </c>
      <c r="BZ72" s="23">
        <v>0</v>
      </c>
      <c r="CA72" s="23">
        <v>1562</v>
      </c>
      <c r="CB72" s="23">
        <f t="shared" si="166"/>
        <v>1698</v>
      </c>
      <c r="CC72" s="23">
        <v>0</v>
      </c>
      <c r="CD72" s="23">
        <v>0</v>
      </c>
      <c r="CE72" s="23">
        <v>0</v>
      </c>
      <c r="CF72" s="23">
        <v>1698</v>
      </c>
      <c r="CG72" s="23">
        <f t="shared" si="28"/>
        <v>534.1</v>
      </c>
      <c r="CH72" s="23">
        <f t="shared" si="12"/>
        <v>0</v>
      </c>
      <c r="CI72" s="23">
        <f t="shared" si="13"/>
        <v>0</v>
      </c>
      <c r="CJ72" s="23">
        <f t="shared" si="14"/>
        <v>0</v>
      </c>
      <c r="CK72" s="23">
        <f t="shared" si="15"/>
        <v>534.1</v>
      </c>
      <c r="CL72" s="23">
        <f t="shared" si="16"/>
        <v>1717.5</v>
      </c>
      <c r="CM72" s="23">
        <f t="shared" si="29"/>
        <v>0</v>
      </c>
      <c r="CN72" s="23">
        <f t="shared" si="30"/>
        <v>0</v>
      </c>
      <c r="CO72" s="23">
        <f t="shared" si="30"/>
        <v>0</v>
      </c>
      <c r="CP72" s="23">
        <f t="shared" si="30"/>
        <v>1717.5</v>
      </c>
      <c r="CQ72" s="23">
        <f t="shared" si="31"/>
        <v>1562</v>
      </c>
      <c r="CR72" s="23">
        <f t="shared" si="32"/>
        <v>0</v>
      </c>
      <c r="CS72" s="23">
        <f t="shared" si="33"/>
        <v>0</v>
      </c>
      <c r="CT72" s="23">
        <f t="shared" si="33"/>
        <v>0</v>
      </c>
      <c r="CU72" s="23">
        <f t="shared" si="33"/>
        <v>1562</v>
      </c>
      <c r="CV72" s="23">
        <f t="shared" si="34"/>
        <v>534.1</v>
      </c>
      <c r="CW72" s="23">
        <f t="shared" si="35"/>
        <v>0</v>
      </c>
      <c r="CX72" s="23">
        <f t="shared" si="36"/>
        <v>0</v>
      </c>
      <c r="CY72" s="23">
        <f t="shared" si="37"/>
        <v>0</v>
      </c>
      <c r="CZ72" s="23">
        <f t="shared" si="38"/>
        <v>534.1</v>
      </c>
      <c r="DA72" s="23">
        <f t="shared" si="39"/>
        <v>1717.5</v>
      </c>
      <c r="DB72" s="23">
        <f t="shared" si="40"/>
        <v>0</v>
      </c>
      <c r="DC72" s="23">
        <f t="shared" si="41"/>
        <v>0</v>
      </c>
      <c r="DD72" s="23">
        <f t="shared" si="41"/>
        <v>0</v>
      </c>
      <c r="DE72" s="23">
        <f t="shared" si="41"/>
        <v>1717.5</v>
      </c>
      <c r="DF72" s="23">
        <f t="shared" si="42"/>
        <v>1562</v>
      </c>
      <c r="DG72" s="23">
        <f t="shared" si="43"/>
        <v>0</v>
      </c>
      <c r="DH72" s="23">
        <f t="shared" si="44"/>
        <v>0</v>
      </c>
      <c r="DI72" s="23">
        <f t="shared" si="44"/>
        <v>0</v>
      </c>
      <c r="DJ72" s="23">
        <f t="shared" si="44"/>
        <v>1562</v>
      </c>
      <c r="DK72" s="21" t="s">
        <v>126</v>
      </c>
    </row>
    <row r="73" spans="1:115" ht="112.5" customHeight="1">
      <c r="A73" s="18" t="s">
        <v>324</v>
      </c>
      <c r="B73" s="19" t="s">
        <v>325</v>
      </c>
      <c r="C73" s="38" t="s">
        <v>326</v>
      </c>
      <c r="D73" s="39" t="s">
        <v>327</v>
      </c>
      <c r="E73" s="39" t="s">
        <v>328</v>
      </c>
      <c r="F73" s="19"/>
      <c r="G73" s="19"/>
      <c r="H73" s="19"/>
      <c r="I73" s="19"/>
      <c r="J73" s="19"/>
      <c r="K73" s="19"/>
      <c r="L73" s="19"/>
      <c r="M73" s="19"/>
      <c r="N73" s="19"/>
      <c r="O73" s="19"/>
      <c r="P73" s="19"/>
      <c r="Q73" s="19"/>
      <c r="R73" s="19"/>
      <c r="S73" s="19"/>
      <c r="T73" s="19"/>
      <c r="U73" s="19"/>
      <c r="V73" s="19"/>
      <c r="W73" s="19"/>
      <c r="X73" s="19"/>
      <c r="Y73" s="19"/>
      <c r="Z73" s="19"/>
      <c r="AA73" s="19"/>
      <c r="AB73" s="19"/>
      <c r="AC73" s="40" t="s">
        <v>329</v>
      </c>
      <c r="AD73" s="41" t="s">
        <v>330</v>
      </c>
      <c r="AE73" s="41" t="s">
        <v>331</v>
      </c>
      <c r="AF73" s="19"/>
      <c r="AG73" s="19" t="s">
        <v>230</v>
      </c>
      <c r="AH73" s="19"/>
      <c r="AI73" s="23">
        <f>SUM(AK73+AM73+AO73+AQ73)</f>
        <v>118.6</v>
      </c>
      <c r="AJ73" s="23">
        <f>SUM(AL73+AN73+AP73+AR73)</f>
        <v>118.6</v>
      </c>
      <c r="AK73" s="23">
        <v>0</v>
      </c>
      <c r="AL73" s="23">
        <v>0</v>
      </c>
      <c r="AM73" s="23">
        <v>0</v>
      </c>
      <c r="AN73" s="23">
        <v>0</v>
      </c>
      <c r="AO73" s="23">
        <v>0</v>
      </c>
      <c r="AP73" s="23">
        <v>0</v>
      </c>
      <c r="AQ73" s="23">
        <v>118.6</v>
      </c>
      <c r="AR73" s="23">
        <v>118.6</v>
      </c>
      <c r="AS73" s="23">
        <f t="shared" ref="AS73" si="191">SUM(AT73:AW73)</f>
        <v>0</v>
      </c>
      <c r="AT73" s="23">
        <v>0</v>
      </c>
      <c r="AU73" s="23">
        <v>0</v>
      </c>
      <c r="AV73" s="23">
        <v>0</v>
      </c>
      <c r="AW73" s="23">
        <v>0</v>
      </c>
      <c r="AX73" s="23">
        <f t="shared" ref="AX73" si="192">SUM(AY73:BB73)</f>
        <v>0</v>
      </c>
      <c r="AY73" s="23">
        <v>0</v>
      </c>
      <c r="AZ73" s="23">
        <v>0</v>
      </c>
      <c r="BA73" s="23">
        <v>0</v>
      </c>
      <c r="BB73" s="23">
        <v>0</v>
      </c>
      <c r="BC73" s="23">
        <f t="shared" ref="BC73" si="193">SUM(BD73:BG73)</f>
        <v>0</v>
      </c>
      <c r="BD73" s="23">
        <v>0</v>
      </c>
      <c r="BE73" s="23">
        <v>0</v>
      </c>
      <c r="BF73" s="23">
        <v>0</v>
      </c>
      <c r="BG73" s="23">
        <v>0</v>
      </c>
      <c r="BH73" s="23">
        <f>SUM(BJ73+BL73+BN73+BP73)</f>
        <v>118.6</v>
      </c>
      <c r="BI73" s="23">
        <f>SUM(BK73+BM73+BO73+BQ73)</f>
        <v>118.6</v>
      </c>
      <c r="BJ73" s="23">
        <v>0</v>
      </c>
      <c r="BK73" s="23">
        <v>0</v>
      </c>
      <c r="BL73" s="23">
        <v>0</v>
      </c>
      <c r="BM73" s="23">
        <v>0</v>
      </c>
      <c r="BN73" s="23">
        <v>0</v>
      </c>
      <c r="BO73" s="23">
        <v>0</v>
      </c>
      <c r="BP73" s="23">
        <v>118.6</v>
      </c>
      <c r="BQ73" s="23">
        <v>118.6</v>
      </c>
      <c r="BR73" s="23">
        <f t="shared" ref="BR73" si="194">SUM(BS73:BV73)</f>
        <v>0</v>
      </c>
      <c r="BS73" s="23">
        <v>0</v>
      </c>
      <c r="BT73" s="23">
        <v>0</v>
      </c>
      <c r="BU73" s="23">
        <v>0</v>
      </c>
      <c r="BV73" s="23">
        <v>0</v>
      </c>
      <c r="BW73" s="23">
        <f t="shared" ref="BW73" si="195">SUM(BX73:CA73)</f>
        <v>0</v>
      </c>
      <c r="BX73" s="23">
        <v>0</v>
      </c>
      <c r="BY73" s="23">
        <v>0</v>
      </c>
      <c r="BZ73" s="23">
        <v>0</v>
      </c>
      <c r="CA73" s="23">
        <v>0</v>
      </c>
      <c r="CB73" s="23">
        <f t="shared" ref="CB73" si="196">SUM(CC73:CF73)</f>
        <v>0</v>
      </c>
      <c r="CC73" s="23">
        <v>0</v>
      </c>
      <c r="CD73" s="23">
        <v>0</v>
      </c>
      <c r="CE73" s="23">
        <v>0</v>
      </c>
      <c r="CF73" s="23">
        <v>0</v>
      </c>
      <c r="CG73" s="23">
        <f t="shared" si="28"/>
        <v>118.6</v>
      </c>
      <c r="CH73" s="23">
        <f t="shared" ref="CH73" si="197">SUM(AL73)</f>
        <v>0</v>
      </c>
      <c r="CI73" s="23">
        <f t="shared" ref="CI73" si="198">SUM(AN73)</f>
        <v>0</v>
      </c>
      <c r="CJ73" s="23">
        <f t="shared" ref="CJ73" si="199">SUM(AP73)</f>
        <v>0</v>
      </c>
      <c r="CK73" s="23">
        <f t="shared" ref="CK73" si="200">SUM(AR73)</f>
        <v>118.6</v>
      </c>
      <c r="CL73" s="23">
        <f t="shared" si="16"/>
        <v>0</v>
      </c>
      <c r="CM73" s="23">
        <f t="shared" si="29"/>
        <v>0</v>
      </c>
      <c r="CN73" s="23">
        <f t="shared" si="30"/>
        <v>0</v>
      </c>
      <c r="CO73" s="23">
        <f t="shared" si="30"/>
        <v>0</v>
      </c>
      <c r="CP73" s="23">
        <f t="shared" si="30"/>
        <v>0</v>
      </c>
      <c r="CQ73" s="23">
        <f t="shared" si="31"/>
        <v>0</v>
      </c>
      <c r="CR73" s="23">
        <f t="shared" si="32"/>
        <v>0</v>
      </c>
      <c r="CS73" s="23">
        <f t="shared" si="33"/>
        <v>0</v>
      </c>
      <c r="CT73" s="23">
        <f t="shared" si="33"/>
        <v>0</v>
      </c>
      <c r="CU73" s="23">
        <f t="shared" si="33"/>
        <v>0</v>
      </c>
      <c r="CV73" s="23">
        <f t="shared" si="34"/>
        <v>118.6</v>
      </c>
      <c r="CW73" s="23">
        <f t="shared" si="35"/>
        <v>0</v>
      </c>
      <c r="CX73" s="23">
        <f t="shared" si="36"/>
        <v>0</v>
      </c>
      <c r="CY73" s="23">
        <f t="shared" si="37"/>
        <v>0</v>
      </c>
      <c r="CZ73" s="23">
        <f t="shared" si="38"/>
        <v>118.6</v>
      </c>
      <c r="DA73" s="23">
        <f t="shared" si="39"/>
        <v>0</v>
      </c>
      <c r="DB73" s="23">
        <f t="shared" si="40"/>
        <v>0</v>
      </c>
      <c r="DC73" s="23">
        <f t="shared" si="41"/>
        <v>0</v>
      </c>
      <c r="DD73" s="23">
        <f t="shared" si="41"/>
        <v>0</v>
      </c>
      <c r="DE73" s="23">
        <f t="shared" si="41"/>
        <v>0</v>
      </c>
      <c r="DF73" s="23">
        <f t="shared" si="42"/>
        <v>0</v>
      </c>
      <c r="DG73" s="23">
        <f t="shared" si="43"/>
        <v>0</v>
      </c>
      <c r="DH73" s="23">
        <f t="shared" si="44"/>
        <v>0</v>
      </c>
      <c r="DI73" s="23">
        <f t="shared" si="44"/>
        <v>0</v>
      </c>
      <c r="DJ73" s="23">
        <f t="shared" si="44"/>
        <v>0</v>
      </c>
      <c r="DK73" s="21" t="s">
        <v>126</v>
      </c>
    </row>
    <row r="74" spans="1:115" ht="201" customHeight="1">
      <c r="A74" s="18" t="s">
        <v>197</v>
      </c>
      <c r="B74" s="19" t="s">
        <v>332</v>
      </c>
      <c r="C74" s="19" t="s">
        <v>88</v>
      </c>
      <c r="D74" s="19" t="s">
        <v>333</v>
      </c>
      <c r="E74" s="19" t="s">
        <v>90</v>
      </c>
      <c r="F74" s="19"/>
      <c r="G74" s="19"/>
      <c r="H74" s="19"/>
      <c r="I74" s="19"/>
      <c r="J74" s="19"/>
      <c r="K74" s="19"/>
      <c r="L74" s="19"/>
      <c r="M74" s="19"/>
      <c r="N74" s="19"/>
      <c r="O74" s="19"/>
      <c r="P74" s="19"/>
      <c r="Q74" s="19"/>
      <c r="R74" s="19"/>
      <c r="S74" s="19"/>
      <c r="T74" s="19"/>
      <c r="U74" s="19"/>
      <c r="V74" s="19"/>
      <c r="W74" s="19"/>
      <c r="X74" s="19"/>
      <c r="Y74" s="19"/>
      <c r="Z74" s="19"/>
      <c r="AA74" s="19"/>
      <c r="AB74" s="19"/>
      <c r="AC74" s="22" t="s">
        <v>334</v>
      </c>
      <c r="AD74" s="19" t="s">
        <v>286</v>
      </c>
      <c r="AE74" s="19" t="s">
        <v>287</v>
      </c>
      <c r="AF74" s="19"/>
      <c r="AG74" s="19" t="s">
        <v>335</v>
      </c>
      <c r="AH74" s="19" t="s">
        <v>336</v>
      </c>
      <c r="AI74" s="23">
        <f t="shared" ref="AI74:AJ79" si="201">SUM(AK74+AM74+AO74+AQ74)</f>
        <v>275</v>
      </c>
      <c r="AJ74" s="23">
        <f t="shared" si="201"/>
        <v>275</v>
      </c>
      <c r="AK74" s="23">
        <v>0</v>
      </c>
      <c r="AL74" s="23">
        <v>0</v>
      </c>
      <c r="AM74" s="23">
        <v>0</v>
      </c>
      <c r="AN74" s="23">
        <v>0</v>
      </c>
      <c r="AO74" s="23">
        <v>0</v>
      </c>
      <c r="AP74" s="23">
        <v>0</v>
      </c>
      <c r="AQ74" s="23">
        <v>275</v>
      </c>
      <c r="AR74" s="23">
        <v>275</v>
      </c>
      <c r="AS74" s="23">
        <f t="shared" si="76"/>
        <v>450.5</v>
      </c>
      <c r="AT74" s="23">
        <v>0</v>
      </c>
      <c r="AU74" s="23">
        <v>0</v>
      </c>
      <c r="AV74" s="23">
        <v>0</v>
      </c>
      <c r="AW74" s="23">
        <v>450.5</v>
      </c>
      <c r="AX74" s="23">
        <f t="shared" si="81"/>
        <v>457.7</v>
      </c>
      <c r="AY74" s="23">
        <v>0</v>
      </c>
      <c r="AZ74" s="23">
        <v>0</v>
      </c>
      <c r="BA74" s="23">
        <v>0</v>
      </c>
      <c r="BB74" s="23">
        <v>457.7</v>
      </c>
      <c r="BC74" s="23">
        <f t="shared" si="165"/>
        <v>465</v>
      </c>
      <c r="BD74" s="23">
        <v>0</v>
      </c>
      <c r="BE74" s="23">
        <v>0</v>
      </c>
      <c r="BF74" s="23">
        <v>0</v>
      </c>
      <c r="BG74" s="23">
        <v>465</v>
      </c>
      <c r="BH74" s="23">
        <f t="shared" ref="BH74:BI79" si="202">SUM(BJ74+BL74+BN74+BP74)</f>
        <v>275</v>
      </c>
      <c r="BI74" s="23">
        <f t="shared" si="202"/>
        <v>275</v>
      </c>
      <c r="BJ74" s="23">
        <v>0</v>
      </c>
      <c r="BK74" s="23">
        <v>0</v>
      </c>
      <c r="BL74" s="23">
        <v>0</v>
      </c>
      <c r="BM74" s="23">
        <v>0</v>
      </c>
      <c r="BN74" s="23">
        <v>0</v>
      </c>
      <c r="BO74" s="23">
        <v>0</v>
      </c>
      <c r="BP74" s="23">
        <v>275</v>
      </c>
      <c r="BQ74" s="23">
        <v>275</v>
      </c>
      <c r="BR74" s="23">
        <f t="shared" si="79"/>
        <v>450.5</v>
      </c>
      <c r="BS74" s="23">
        <v>0</v>
      </c>
      <c r="BT74" s="23">
        <v>0</v>
      </c>
      <c r="BU74" s="23">
        <v>0</v>
      </c>
      <c r="BV74" s="23">
        <v>450.5</v>
      </c>
      <c r="BW74" s="23">
        <f t="shared" si="82"/>
        <v>457.7</v>
      </c>
      <c r="BX74" s="23">
        <v>0</v>
      </c>
      <c r="BY74" s="23">
        <v>0</v>
      </c>
      <c r="BZ74" s="23">
        <v>0</v>
      </c>
      <c r="CA74" s="23">
        <v>457.7</v>
      </c>
      <c r="CB74" s="23">
        <f t="shared" si="166"/>
        <v>465</v>
      </c>
      <c r="CC74" s="23">
        <v>0</v>
      </c>
      <c r="CD74" s="23">
        <v>0</v>
      </c>
      <c r="CE74" s="23">
        <v>0</v>
      </c>
      <c r="CF74" s="23">
        <v>465</v>
      </c>
      <c r="CG74" s="23">
        <f t="shared" si="28"/>
        <v>275</v>
      </c>
      <c r="CH74" s="23">
        <f t="shared" si="12"/>
        <v>0</v>
      </c>
      <c r="CI74" s="23">
        <f t="shared" si="13"/>
        <v>0</v>
      </c>
      <c r="CJ74" s="23">
        <f t="shared" si="14"/>
        <v>0</v>
      </c>
      <c r="CK74" s="23">
        <f t="shared" si="15"/>
        <v>275</v>
      </c>
      <c r="CL74" s="23">
        <f t="shared" si="16"/>
        <v>450.5</v>
      </c>
      <c r="CM74" s="23">
        <f t="shared" si="29"/>
        <v>0</v>
      </c>
      <c r="CN74" s="23">
        <f t="shared" si="30"/>
        <v>0</v>
      </c>
      <c r="CO74" s="23">
        <f t="shared" si="30"/>
        <v>0</v>
      </c>
      <c r="CP74" s="23">
        <f t="shared" si="30"/>
        <v>450.5</v>
      </c>
      <c r="CQ74" s="23">
        <f t="shared" si="31"/>
        <v>457.7</v>
      </c>
      <c r="CR74" s="23">
        <f t="shared" si="32"/>
        <v>0</v>
      </c>
      <c r="CS74" s="23">
        <f t="shared" si="33"/>
        <v>0</v>
      </c>
      <c r="CT74" s="23">
        <f t="shared" si="33"/>
        <v>0</v>
      </c>
      <c r="CU74" s="23">
        <f t="shared" si="33"/>
        <v>457.7</v>
      </c>
      <c r="CV74" s="23">
        <f t="shared" si="34"/>
        <v>275</v>
      </c>
      <c r="CW74" s="23">
        <f t="shared" si="35"/>
        <v>0</v>
      </c>
      <c r="CX74" s="23">
        <f t="shared" si="36"/>
        <v>0</v>
      </c>
      <c r="CY74" s="23">
        <f t="shared" si="37"/>
        <v>0</v>
      </c>
      <c r="CZ74" s="23">
        <f t="shared" si="38"/>
        <v>275</v>
      </c>
      <c r="DA74" s="23">
        <f t="shared" si="39"/>
        <v>450.5</v>
      </c>
      <c r="DB74" s="23">
        <f t="shared" si="40"/>
        <v>0</v>
      </c>
      <c r="DC74" s="23">
        <f t="shared" si="41"/>
        <v>0</v>
      </c>
      <c r="DD74" s="23">
        <f t="shared" si="41"/>
        <v>0</v>
      </c>
      <c r="DE74" s="23">
        <f t="shared" si="41"/>
        <v>450.5</v>
      </c>
      <c r="DF74" s="23">
        <f t="shared" si="42"/>
        <v>457.7</v>
      </c>
      <c r="DG74" s="23">
        <f t="shared" si="43"/>
        <v>0</v>
      </c>
      <c r="DH74" s="23">
        <f t="shared" si="44"/>
        <v>0</v>
      </c>
      <c r="DI74" s="23">
        <f t="shared" si="44"/>
        <v>0</v>
      </c>
      <c r="DJ74" s="23">
        <f t="shared" si="44"/>
        <v>457.7</v>
      </c>
      <c r="DK74" s="21" t="s">
        <v>126</v>
      </c>
    </row>
    <row r="75" spans="1:115" ht="222.75" customHeight="1">
      <c r="A75" s="18" t="s">
        <v>337</v>
      </c>
      <c r="B75" s="19" t="s">
        <v>338</v>
      </c>
      <c r="C75" s="9" t="s">
        <v>339</v>
      </c>
      <c r="D75" s="19" t="s">
        <v>340</v>
      </c>
      <c r="E75" s="19" t="s">
        <v>341</v>
      </c>
      <c r="F75" s="19"/>
      <c r="G75" s="19"/>
      <c r="H75" s="19"/>
      <c r="I75" s="19"/>
      <c r="J75" s="19"/>
      <c r="K75" s="19"/>
      <c r="L75" s="19"/>
      <c r="M75" s="19"/>
      <c r="N75" s="19"/>
      <c r="O75" s="19"/>
      <c r="P75" s="19"/>
      <c r="Q75" s="19"/>
      <c r="R75" s="19"/>
      <c r="S75" s="19"/>
      <c r="T75" s="19"/>
      <c r="U75" s="19"/>
      <c r="V75" s="19"/>
      <c r="W75" s="19" t="s">
        <v>342</v>
      </c>
      <c r="X75" s="19" t="s">
        <v>178</v>
      </c>
      <c r="Y75" s="19" t="s">
        <v>179</v>
      </c>
      <c r="Z75" s="19" t="s">
        <v>343</v>
      </c>
      <c r="AA75" s="19" t="s">
        <v>64</v>
      </c>
      <c r="AB75" s="19" t="s">
        <v>79</v>
      </c>
      <c r="AC75" s="22" t="s">
        <v>344</v>
      </c>
      <c r="AD75" s="19" t="s">
        <v>286</v>
      </c>
      <c r="AE75" s="19" t="s">
        <v>287</v>
      </c>
      <c r="AF75" s="19"/>
      <c r="AG75" s="19" t="s">
        <v>303</v>
      </c>
      <c r="AH75" s="19"/>
      <c r="AI75" s="23">
        <f t="shared" si="201"/>
        <v>130.6</v>
      </c>
      <c r="AJ75" s="23">
        <f t="shared" si="201"/>
        <v>130.6</v>
      </c>
      <c r="AK75" s="23"/>
      <c r="AL75" s="23"/>
      <c r="AM75" s="23"/>
      <c r="AN75" s="23"/>
      <c r="AO75" s="23"/>
      <c r="AP75" s="23"/>
      <c r="AQ75" s="23">
        <v>130.6</v>
      </c>
      <c r="AR75" s="23">
        <v>130.6</v>
      </c>
      <c r="AS75" s="23">
        <f t="shared" si="76"/>
        <v>130.6</v>
      </c>
      <c r="AT75" s="23"/>
      <c r="AU75" s="23"/>
      <c r="AV75" s="23"/>
      <c r="AW75" s="23">
        <v>130.6</v>
      </c>
      <c r="AX75" s="23">
        <f t="shared" si="81"/>
        <v>130.6</v>
      </c>
      <c r="AY75" s="23"/>
      <c r="AZ75" s="23"/>
      <c r="BA75" s="23"/>
      <c r="BB75" s="23">
        <v>130.6</v>
      </c>
      <c r="BC75" s="23">
        <f t="shared" si="165"/>
        <v>130.6</v>
      </c>
      <c r="BD75" s="23"/>
      <c r="BE75" s="23"/>
      <c r="BF75" s="23"/>
      <c r="BG75" s="23">
        <v>130.6</v>
      </c>
      <c r="BH75" s="23">
        <f t="shared" si="202"/>
        <v>130.6</v>
      </c>
      <c r="BI75" s="23">
        <f t="shared" si="202"/>
        <v>130.6</v>
      </c>
      <c r="BJ75" s="23"/>
      <c r="BK75" s="23"/>
      <c r="BL75" s="23"/>
      <c r="BM75" s="23"/>
      <c r="BN75" s="23"/>
      <c r="BO75" s="23"/>
      <c r="BP75" s="23">
        <v>130.6</v>
      </c>
      <c r="BQ75" s="23">
        <v>130.6</v>
      </c>
      <c r="BR75" s="23">
        <f t="shared" si="79"/>
        <v>130.6</v>
      </c>
      <c r="BS75" s="23"/>
      <c r="BT75" s="23"/>
      <c r="BU75" s="23"/>
      <c r="BV75" s="23">
        <v>130.6</v>
      </c>
      <c r="BW75" s="23">
        <f t="shared" si="82"/>
        <v>130.6</v>
      </c>
      <c r="BX75" s="23"/>
      <c r="BY75" s="23"/>
      <c r="BZ75" s="23"/>
      <c r="CA75" s="23">
        <v>130.6</v>
      </c>
      <c r="CB75" s="23">
        <f t="shared" si="166"/>
        <v>130.6</v>
      </c>
      <c r="CC75" s="23"/>
      <c r="CD75" s="23"/>
      <c r="CE75" s="23"/>
      <c r="CF75" s="23">
        <v>130.6</v>
      </c>
      <c r="CG75" s="23">
        <f t="shared" si="28"/>
        <v>130.6</v>
      </c>
      <c r="CH75" s="23">
        <f t="shared" si="12"/>
        <v>0</v>
      </c>
      <c r="CI75" s="23">
        <f t="shared" si="13"/>
        <v>0</v>
      </c>
      <c r="CJ75" s="23">
        <f t="shared" si="14"/>
        <v>0</v>
      </c>
      <c r="CK75" s="23">
        <f t="shared" si="15"/>
        <v>130.6</v>
      </c>
      <c r="CL75" s="23">
        <f t="shared" si="16"/>
        <v>130.6</v>
      </c>
      <c r="CM75" s="23">
        <f t="shared" si="29"/>
        <v>0</v>
      </c>
      <c r="CN75" s="23">
        <f t="shared" si="30"/>
        <v>0</v>
      </c>
      <c r="CO75" s="23">
        <f t="shared" si="30"/>
        <v>0</v>
      </c>
      <c r="CP75" s="23">
        <f t="shared" si="30"/>
        <v>130.6</v>
      </c>
      <c r="CQ75" s="23">
        <f t="shared" si="31"/>
        <v>130.6</v>
      </c>
      <c r="CR75" s="23">
        <f t="shared" si="32"/>
        <v>0</v>
      </c>
      <c r="CS75" s="23">
        <f t="shared" si="33"/>
        <v>0</v>
      </c>
      <c r="CT75" s="23">
        <f t="shared" si="33"/>
        <v>0</v>
      </c>
      <c r="CU75" s="23">
        <f t="shared" si="33"/>
        <v>130.6</v>
      </c>
      <c r="CV75" s="23">
        <f t="shared" si="34"/>
        <v>130.6</v>
      </c>
      <c r="CW75" s="23">
        <f t="shared" si="35"/>
        <v>0</v>
      </c>
      <c r="CX75" s="23">
        <f t="shared" si="36"/>
        <v>0</v>
      </c>
      <c r="CY75" s="23">
        <f t="shared" si="37"/>
        <v>0</v>
      </c>
      <c r="CZ75" s="23">
        <f t="shared" si="38"/>
        <v>130.6</v>
      </c>
      <c r="DA75" s="23">
        <f t="shared" si="39"/>
        <v>130.6</v>
      </c>
      <c r="DB75" s="23">
        <f t="shared" si="40"/>
        <v>0</v>
      </c>
      <c r="DC75" s="23">
        <f t="shared" si="41"/>
        <v>0</v>
      </c>
      <c r="DD75" s="23">
        <f t="shared" si="41"/>
        <v>0</v>
      </c>
      <c r="DE75" s="23">
        <f t="shared" si="41"/>
        <v>130.6</v>
      </c>
      <c r="DF75" s="23">
        <f t="shared" si="42"/>
        <v>130.6</v>
      </c>
      <c r="DG75" s="23">
        <f t="shared" si="43"/>
        <v>0</v>
      </c>
      <c r="DH75" s="23">
        <f t="shared" si="44"/>
        <v>0</v>
      </c>
      <c r="DI75" s="23">
        <f t="shared" si="44"/>
        <v>0</v>
      </c>
      <c r="DJ75" s="23">
        <f t="shared" si="44"/>
        <v>130.6</v>
      </c>
      <c r="DK75" s="21" t="s">
        <v>126</v>
      </c>
    </row>
    <row r="76" spans="1:115" ht="216.75" customHeight="1">
      <c r="A76" s="18" t="s">
        <v>345</v>
      </c>
      <c r="B76" s="19" t="s">
        <v>346</v>
      </c>
      <c r="C76" s="19" t="s">
        <v>88</v>
      </c>
      <c r="D76" s="19" t="s">
        <v>347</v>
      </c>
      <c r="E76" s="19" t="s">
        <v>90</v>
      </c>
      <c r="F76" s="19"/>
      <c r="G76" s="19"/>
      <c r="H76" s="19"/>
      <c r="I76" s="19"/>
      <c r="J76" s="19"/>
      <c r="K76" s="19"/>
      <c r="L76" s="19"/>
      <c r="M76" s="19"/>
      <c r="N76" s="19"/>
      <c r="O76" s="19"/>
      <c r="P76" s="19"/>
      <c r="Q76" s="19"/>
      <c r="R76" s="19"/>
      <c r="S76" s="19"/>
      <c r="T76" s="19"/>
      <c r="U76" s="19"/>
      <c r="V76" s="19"/>
      <c r="W76" s="19"/>
      <c r="X76" s="19"/>
      <c r="Y76" s="19"/>
      <c r="Z76" s="19"/>
      <c r="AA76" s="19"/>
      <c r="AB76" s="19"/>
      <c r="AC76" s="22" t="s">
        <v>348</v>
      </c>
      <c r="AD76" s="19" t="s">
        <v>286</v>
      </c>
      <c r="AE76" s="19" t="s">
        <v>287</v>
      </c>
      <c r="AF76" s="19"/>
      <c r="AG76" s="19" t="s">
        <v>230</v>
      </c>
      <c r="AH76" s="19" t="s">
        <v>231</v>
      </c>
      <c r="AI76" s="23">
        <f t="shared" si="201"/>
        <v>28.3</v>
      </c>
      <c r="AJ76" s="23">
        <f t="shared" si="201"/>
        <v>28.3</v>
      </c>
      <c r="AK76" s="23">
        <v>0</v>
      </c>
      <c r="AL76" s="23">
        <v>0</v>
      </c>
      <c r="AM76" s="23">
        <v>0</v>
      </c>
      <c r="AN76" s="23">
        <v>0</v>
      </c>
      <c r="AO76" s="23">
        <v>0</v>
      </c>
      <c r="AP76" s="23">
        <v>0</v>
      </c>
      <c r="AQ76" s="23">
        <v>28.3</v>
      </c>
      <c r="AR76" s="23">
        <v>28.3</v>
      </c>
      <c r="AS76" s="23">
        <f t="shared" si="76"/>
        <v>27.8</v>
      </c>
      <c r="AT76" s="23">
        <v>0</v>
      </c>
      <c r="AU76" s="23">
        <v>0</v>
      </c>
      <c r="AV76" s="23">
        <v>0</v>
      </c>
      <c r="AW76" s="23">
        <v>27.8</v>
      </c>
      <c r="AX76" s="23">
        <f t="shared" si="81"/>
        <v>28.2</v>
      </c>
      <c r="AY76" s="23">
        <v>0</v>
      </c>
      <c r="AZ76" s="23">
        <v>0</v>
      </c>
      <c r="BA76" s="23">
        <v>0</v>
      </c>
      <c r="BB76" s="23">
        <v>28.2</v>
      </c>
      <c r="BC76" s="23">
        <f t="shared" si="165"/>
        <v>28.3</v>
      </c>
      <c r="BD76" s="23">
        <v>0</v>
      </c>
      <c r="BE76" s="23">
        <v>0</v>
      </c>
      <c r="BF76" s="23">
        <v>0</v>
      </c>
      <c r="BG76" s="23">
        <v>28.3</v>
      </c>
      <c r="BH76" s="23">
        <f t="shared" si="202"/>
        <v>28.3</v>
      </c>
      <c r="BI76" s="23">
        <f t="shared" si="202"/>
        <v>28.3</v>
      </c>
      <c r="BJ76" s="23">
        <v>0</v>
      </c>
      <c r="BK76" s="23">
        <v>0</v>
      </c>
      <c r="BL76" s="23">
        <v>0</v>
      </c>
      <c r="BM76" s="23">
        <v>0</v>
      </c>
      <c r="BN76" s="23">
        <v>0</v>
      </c>
      <c r="BO76" s="23">
        <v>0</v>
      </c>
      <c r="BP76" s="23">
        <v>28.3</v>
      </c>
      <c r="BQ76" s="23">
        <v>28.3</v>
      </c>
      <c r="BR76" s="23">
        <f t="shared" si="79"/>
        <v>27.8</v>
      </c>
      <c r="BS76" s="23">
        <v>0</v>
      </c>
      <c r="BT76" s="23">
        <v>0</v>
      </c>
      <c r="BU76" s="23">
        <v>0</v>
      </c>
      <c r="BV76" s="23">
        <v>27.8</v>
      </c>
      <c r="BW76" s="23">
        <f t="shared" si="82"/>
        <v>28.2</v>
      </c>
      <c r="BX76" s="23">
        <v>0</v>
      </c>
      <c r="BY76" s="23">
        <v>0</v>
      </c>
      <c r="BZ76" s="23">
        <v>0</v>
      </c>
      <c r="CA76" s="23">
        <v>28.2</v>
      </c>
      <c r="CB76" s="23">
        <f t="shared" si="166"/>
        <v>28.3</v>
      </c>
      <c r="CC76" s="23">
        <v>0</v>
      </c>
      <c r="CD76" s="23">
        <v>0</v>
      </c>
      <c r="CE76" s="23">
        <v>0</v>
      </c>
      <c r="CF76" s="23">
        <v>28.3</v>
      </c>
      <c r="CG76" s="23">
        <f t="shared" si="28"/>
        <v>28.3</v>
      </c>
      <c r="CH76" s="23">
        <f t="shared" si="12"/>
        <v>0</v>
      </c>
      <c r="CI76" s="23">
        <f t="shared" si="13"/>
        <v>0</v>
      </c>
      <c r="CJ76" s="23">
        <f t="shared" si="14"/>
        <v>0</v>
      </c>
      <c r="CK76" s="23">
        <f t="shared" si="15"/>
        <v>28.3</v>
      </c>
      <c r="CL76" s="23">
        <f t="shared" si="16"/>
        <v>27.8</v>
      </c>
      <c r="CM76" s="23">
        <f t="shared" si="29"/>
        <v>0</v>
      </c>
      <c r="CN76" s="23">
        <f t="shared" si="30"/>
        <v>0</v>
      </c>
      <c r="CO76" s="23">
        <f t="shared" si="30"/>
        <v>0</v>
      </c>
      <c r="CP76" s="23">
        <f t="shared" si="30"/>
        <v>27.8</v>
      </c>
      <c r="CQ76" s="23">
        <f t="shared" si="31"/>
        <v>28.2</v>
      </c>
      <c r="CR76" s="23">
        <f t="shared" si="32"/>
        <v>0</v>
      </c>
      <c r="CS76" s="23">
        <f t="shared" si="33"/>
        <v>0</v>
      </c>
      <c r="CT76" s="23">
        <f t="shared" si="33"/>
        <v>0</v>
      </c>
      <c r="CU76" s="23">
        <f t="shared" si="33"/>
        <v>28.2</v>
      </c>
      <c r="CV76" s="23">
        <f t="shared" si="34"/>
        <v>28.3</v>
      </c>
      <c r="CW76" s="23">
        <f t="shared" si="35"/>
        <v>0</v>
      </c>
      <c r="CX76" s="23">
        <f t="shared" si="36"/>
        <v>0</v>
      </c>
      <c r="CY76" s="23">
        <f t="shared" si="37"/>
        <v>0</v>
      </c>
      <c r="CZ76" s="23">
        <f t="shared" si="38"/>
        <v>28.3</v>
      </c>
      <c r="DA76" s="23">
        <f t="shared" si="39"/>
        <v>27.8</v>
      </c>
      <c r="DB76" s="23">
        <f t="shared" si="40"/>
        <v>0</v>
      </c>
      <c r="DC76" s="23">
        <f t="shared" si="41"/>
        <v>0</v>
      </c>
      <c r="DD76" s="23">
        <f t="shared" si="41"/>
        <v>0</v>
      </c>
      <c r="DE76" s="23">
        <f t="shared" si="41"/>
        <v>27.8</v>
      </c>
      <c r="DF76" s="23">
        <f t="shared" si="42"/>
        <v>28.2</v>
      </c>
      <c r="DG76" s="23">
        <f t="shared" si="43"/>
        <v>0</v>
      </c>
      <c r="DH76" s="23">
        <f t="shared" si="44"/>
        <v>0</v>
      </c>
      <c r="DI76" s="23">
        <f t="shared" si="44"/>
        <v>0</v>
      </c>
      <c r="DJ76" s="23">
        <f t="shared" si="44"/>
        <v>28.2</v>
      </c>
      <c r="DK76" s="21" t="s">
        <v>126</v>
      </c>
    </row>
    <row r="77" spans="1:115" ht="157.5">
      <c r="A77" s="42" t="s">
        <v>349</v>
      </c>
      <c r="B77" s="19" t="s">
        <v>350</v>
      </c>
      <c r="C77" s="9" t="s">
        <v>351</v>
      </c>
      <c r="D77" s="19" t="s">
        <v>352</v>
      </c>
      <c r="E77" s="19" t="s">
        <v>353</v>
      </c>
      <c r="F77" s="19"/>
      <c r="G77" s="19"/>
      <c r="H77" s="19"/>
      <c r="I77" s="19"/>
      <c r="J77" s="19"/>
      <c r="K77" s="19"/>
      <c r="L77" s="19"/>
      <c r="M77" s="19"/>
      <c r="N77" s="19"/>
      <c r="O77" s="19"/>
      <c r="P77" s="19"/>
      <c r="Q77" s="19"/>
      <c r="R77" s="19"/>
      <c r="S77" s="19"/>
      <c r="T77" s="19"/>
      <c r="U77" s="19"/>
      <c r="V77" s="19"/>
      <c r="W77" s="19"/>
      <c r="X77" s="19"/>
      <c r="Y77" s="19"/>
      <c r="Z77" s="19"/>
      <c r="AA77" s="19"/>
      <c r="AB77" s="19"/>
      <c r="AC77" s="43" t="s">
        <v>354</v>
      </c>
      <c r="AD77" s="44" t="s">
        <v>355</v>
      </c>
      <c r="AE77" s="44" t="s">
        <v>356</v>
      </c>
      <c r="AF77" s="19"/>
      <c r="AG77" s="19" t="s">
        <v>159</v>
      </c>
      <c r="AH77" s="19"/>
      <c r="AI77" s="23">
        <f t="shared" si="201"/>
        <v>462.40000000000003</v>
      </c>
      <c r="AJ77" s="23">
        <f t="shared" si="201"/>
        <v>444.5</v>
      </c>
      <c r="AK77" s="23"/>
      <c r="AL77" s="23"/>
      <c r="AM77" s="23">
        <v>394.1</v>
      </c>
      <c r="AN77" s="23">
        <v>382.3</v>
      </c>
      <c r="AO77" s="23"/>
      <c r="AP77" s="23"/>
      <c r="AQ77" s="23">
        <f>SUM(12.3+56)</f>
        <v>68.3</v>
      </c>
      <c r="AR77" s="23">
        <f>SUM(7.8+54.4)</f>
        <v>62.199999999999996</v>
      </c>
      <c r="AS77" s="23">
        <f t="shared" si="76"/>
        <v>0</v>
      </c>
      <c r="AT77" s="23"/>
      <c r="AU77" s="23"/>
      <c r="AV77" s="23"/>
      <c r="AW77" s="23">
        <v>0</v>
      </c>
      <c r="AX77" s="23">
        <f t="shared" si="81"/>
        <v>0</v>
      </c>
      <c r="AY77" s="23"/>
      <c r="AZ77" s="23"/>
      <c r="BA77" s="23"/>
      <c r="BB77" s="23">
        <v>0</v>
      </c>
      <c r="BC77" s="23">
        <f t="shared" si="165"/>
        <v>0</v>
      </c>
      <c r="BD77" s="23"/>
      <c r="BE77" s="23"/>
      <c r="BF77" s="23"/>
      <c r="BG77" s="23">
        <v>0</v>
      </c>
      <c r="BH77" s="23">
        <f t="shared" si="202"/>
        <v>462.40000000000003</v>
      </c>
      <c r="BI77" s="23">
        <f t="shared" si="202"/>
        <v>444.5</v>
      </c>
      <c r="BJ77" s="23"/>
      <c r="BK77" s="23"/>
      <c r="BL77" s="23">
        <v>394.1</v>
      </c>
      <c r="BM77" s="23">
        <v>382.3</v>
      </c>
      <c r="BN77" s="23"/>
      <c r="BO77" s="23"/>
      <c r="BP77" s="23">
        <f>SUM(12.3+56)</f>
        <v>68.3</v>
      </c>
      <c r="BQ77" s="23">
        <f>SUM(7.8+54.4)</f>
        <v>62.199999999999996</v>
      </c>
      <c r="BR77" s="23">
        <f t="shared" si="79"/>
        <v>0</v>
      </c>
      <c r="BS77" s="23"/>
      <c r="BT77" s="23"/>
      <c r="BU77" s="23"/>
      <c r="BV77" s="23"/>
      <c r="BW77" s="23">
        <f t="shared" si="82"/>
        <v>0</v>
      </c>
      <c r="BX77" s="23"/>
      <c r="BY77" s="23"/>
      <c r="BZ77" s="23"/>
      <c r="CA77" s="23">
        <v>0</v>
      </c>
      <c r="CB77" s="23">
        <f t="shared" si="166"/>
        <v>0</v>
      </c>
      <c r="CC77" s="23"/>
      <c r="CD77" s="23"/>
      <c r="CE77" s="23"/>
      <c r="CF77" s="23">
        <v>0</v>
      </c>
      <c r="CG77" s="23">
        <f t="shared" si="28"/>
        <v>444.5</v>
      </c>
      <c r="CH77" s="23">
        <f t="shared" si="12"/>
        <v>0</v>
      </c>
      <c r="CI77" s="23">
        <f t="shared" si="13"/>
        <v>382.3</v>
      </c>
      <c r="CJ77" s="23">
        <f t="shared" si="14"/>
        <v>0</v>
      </c>
      <c r="CK77" s="23">
        <f t="shared" si="15"/>
        <v>62.199999999999996</v>
      </c>
      <c r="CL77" s="23">
        <f t="shared" si="16"/>
        <v>0</v>
      </c>
      <c r="CM77" s="23">
        <f t="shared" si="29"/>
        <v>0</v>
      </c>
      <c r="CN77" s="23">
        <f t="shared" si="30"/>
        <v>0</v>
      </c>
      <c r="CO77" s="23">
        <f t="shared" si="30"/>
        <v>0</v>
      </c>
      <c r="CP77" s="23">
        <f t="shared" si="30"/>
        <v>0</v>
      </c>
      <c r="CQ77" s="23">
        <f t="shared" si="31"/>
        <v>0</v>
      </c>
      <c r="CR77" s="23">
        <f t="shared" si="32"/>
        <v>0</v>
      </c>
      <c r="CS77" s="23">
        <f t="shared" si="33"/>
        <v>0</v>
      </c>
      <c r="CT77" s="23">
        <f t="shared" si="33"/>
        <v>0</v>
      </c>
      <c r="CU77" s="23">
        <f t="shared" si="33"/>
        <v>0</v>
      </c>
      <c r="CV77" s="23">
        <f t="shared" si="34"/>
        <v>444.5</v>
      </c>
      <c r="CW77" s="23">
        <f t="shared" si="35"/>
        <v>0</v>
      </c>
      <c r="CX77" s="23">
        <f t="shared" si="36"/>
        <v>382.3</v>
      </c>
      <c r="CY77" s="23">
        <f t="shared" si="37"/>
        <v>0</v>
      </c>
      <c r="CZ77" s="23">
        <f t="shared" si="38"/>
        <v>62.199999999999996</v>
      </c>
      <c r="DA77" s="23">
        <f t="shared" si="39"/>
        <v>0</v>
      </c>
      <c r="DB77" s="23">
        <f t="shared" si="40"/>
        <v>0</v>
      </c>
      <c r="DC77" s="23">
        <f t="shared" si="41"/>
        <v>0</v>
      </c>
      <c r="DD77" s="23">
        <f t="shared" si="41"/>
        <v>0</v>
      </c>
      <c r="DE77" s="23">
        <f t="shared" si="41"/>
        <v>0</v>
      </c>
      <c r="DF77" s="23">
        <f t="shared" si="42"/>
        <v>0</v>
      </c>
      <c r="DG77" s="23">
        <f t="shared" si="43"/>
        <v>0</v>
      </c>
      <c r="DH77" s="23">
        <f t="shared" si="44"/>
        <v>0</v>
      </c>
      <c r="DI77" s="23">
        <f t="shared" si="44"/>
        <v>0</v>
      </c>
      <c r="DJ77" s="23">
        <f t="shared" si="44"/>
        <v>0</v>
      </c>
      <c r="DK77" s="21" t="s">
        <v>126</v>
      </c>
    </row>
    <row r="78" spans="1:115" s="17" customFormat="1" ht="31.5">
      <c r="A78" s="13" t="s">
        <v>357</v>
      </c>
      <c r="B78" s="14" t="s">
        <v>358</v>
      </c>
      <c r="C78" s="14" t="s">
        <v>52</v>
      </c>
      <c r="D78" s="14" t="s">
        <v>52</v>
      </c>
      <c r="E78" s="14" t="s">
        <v>52</v>
      </c>
      <c r="F78" s="14" t="s">
        <v>52</v>
      </c>
      <c r="G78" s="14" t="s">
        <v>52</v>
      </c>
      <c r="H78" s="14" t="s">
        <v>52</v>
      </c>
      <c r="I78" s="14" t="s">
        <v>52</v>
      </c>
      <c r="J78" s="14" t="s">
        <v>52</v>
      </c>
      <c r="K78" s="14" t="s">
        <v>52</v>
      </c>
      <c r="L78" s="14" t="s">
        <v>52</v>
      </c>
      <c r="M78" s="14" t="s">
        <v>52</v>
      </c>
      <c r="N78" s="14" t="s">
        <v>52</v>
      </c>
      <c r="O78" s="14" t="s">
        <v>52</v>
      </c>
      <c r="P78" s="14" t="s">
        <v>52</v>
      </c>
      <c r="Q78" s="14" t="s">
        <v>52</v>
      </c>
      <c r="R78" s="14" t="s">
        <v>52</v>
      </c>
      <c r="S78" s="14" t="s">
        <v>52</v>
      </c>
      <c r="T78" s="14" t="s">
        <v>52</v>
      </c>
      <c r="U78" s="14" t="s">
        <v>52</v>
      </c>
      <c r="V78" s="14" t="s">
        <v>52</v>
      </c>
      <c r="W78" s="14" t="s">
        <v>52</v>
      </c>
      <c r="X78" s="14" t="s">
        <v>52</v>
      </c>
      <c r="Y78" s="14" t="s">
        <v>52</v>
      </c>
      <c r="Z78" s="14" t="s">
        <v>52</v>
      </c>
      <c r="AA78" s="14" t="s">
        <v>52</v>
      </c>
      <c r="AB78" s="14" t="s">
        <v>52</v>
      </c>
      <c r="AC78" s="14" t="s">
        <v>52</v>
      </c>
      <c r="AD78" s="14" t="s">
        <v>52</v>
      </c>
      <c r="AE78" s="14" t="s">
        <v>52</v>
      </c>
      <c r="AF78" s="14" t="s">
        <v>52</v>
      </c>
      <c r="AG78" s="14" t="s">
        <v>52</v>
      </c>
      <c r="AH78" s="14" t="s">
        <v>52</v>
      </c>
      <c r="AI78" s="15">
        <f t="shared" si="201"/>
        <v>31844.6</v>
      </c>
      <c r="AJ78" s="15">
        <f t="shared" si="201"/>
        <v>30481.4</v>
      </c>
      <c r="AK78" s="15">
        <f t="shared" ref="AK78:AR78" si="203">SUM(AK17-AK60)</f>
        <v>137.1</v>
      </c>
      <c r="AL78" s="15">
        <f t="shared" si="203"/>
        <v>137.1</v>
      </c>
      <c r="AM78" s="15">
        <f t="shared" si="203"/>
        <v>8218</v>
      </c>
      <c r="AN78" s="15">
        <f t="shared" si="203"/>
        <v>7766.8</v>
      </c>
      <c r="AO78" s="15">
        <f t="shared" si="203"/>
        <v>0</v>
      </c>
      <c r="AP78" s="15">
        <f t="shared" si="203"/>
        <v>0</v>
      </c>
      <c r="AQ78" s="15">
        <f t="shared" si="203"/>
        <v>23489.5</v>
      </c>
      <c r="AR78" s="15">
        <f t="shared" si="203"/>
        <v>22577.5</v>
      </c>
      <c r="AS78" s="15">
        <f t="shared" si="76"/>
        <v>15361.400000000001</v>
      </c>
      <c r="AT78" s="15">
        <f t="shared" ref="AT78:AW78" si="204">SUM(AT17-AT60)</f>
        <v>143.19999999999999</v>
      </c>
      <c r="AU78" s="15">
        <f t="shared" si="204"/>
        <v>2601.7999999999997</v>
      </c>
      <c r="AV78" s="15">
        <f t="shared" si="204"/>
        <v>0</v>
      </c>
      <c r="AW78" s="15">
        <f t="shared" si="204"/>
        <v>12616.400000000001</v>
      </c>
      <c r="AX78" s="15">
        <f t="shared" si="81"/>
        <v>12051.199999999999</v>
      </c>
      <c r="AY78" s="15">
        <f t="shared" ref="AY78:BB78" si="205">SUM(AY17-AY60)</f>
        <v>144.80000000000001</v>
      </c>
      <c r="AZ78" s="15">
        <f t="shared" si="205"/>
        <v>3.5</v>
      </c>
      <c r="BA78" s="15">
        <f t="shared" si="205"/>
        <v>0</v>
      </c>
      <c r="BB78" s="15">
        <f t="shared" si="205"/>
        <v>11902.9</v>
      </c>
      <c r="BC78" s="15">
        <f t="shared" si="165"/>
        <v>13288.299999999997</v>
      </c>
      <c r="BD78" s="15">
        <f t="shared" ref="BD78:BG78" si="206">SUM(BD17-BD60)</f>
        <v>149.80000000000001</v>
      </c>
      <c r="BE78" s="15">
        <f t="shared" si="206"/>
        <v>1183.5</v>
      </c>
      <c r="BF78" s="15">
        <f t="shared" si="206"/>
        <v>0</v>
      </c>
      <c r="BG78" s="15">
        <f t="shared" si="206"/>
        <v>11954.999999999998</v>
      </c>
      <c r="BH78" s="15">
        <f t="shared" si="202"/>
        <v>26497.8</v>
      </c>
      <c r="BI78" s="15">
        <f t="shared" si="202"/>
        <v>25150.199999999997</v>
      </c>
      <c r="BJ78" s="15">
        <f t="shared" ref="BJ78:BQ78" si="207">SUM(BJ17-BJ60)</f>
        <v>137.1</v>
      </c>
      <c r="BK78" s="15">
        <f t="shared" si="207"/>
        <v>137.1</v>
      </c>
      <c r="BL78" s="15">
        <f t="shared" si="207"/>
        <v>4372.2</v>
      </c>
      <c r="BM78" s="15">
        <f t="shared" si="207"/>
        <v>3921</v>
      </c>
      <c r="BN78" s="15">
        <f t="shared" si="207"/>
        <v>0</v>
      </c>
      <c r="BO78" s="15">
        <f t="shared" si="207"/>
        <v>0</v>
      </c>
      <c r="BP78" s="15">
        <f t="shared" si="207"/>
        <v>21988.5</v>
      </c>
      <c r="BQ78" s="15">
        <f t="shared" si="207"/>
        <v>21092.1</v>
      </c>
      <c r="BR78" s="15">
        <f t="shared" si="79"/>
        <v>15352.3</v>
      </c>
      <c r="BS78" s="15">
        <f t="shared" ref="BS78:CF78" si="208">SUM(BS17-BS60)</f>
        <v>143.19999999999999</v>
      </c>
      <c r="BT78" s="15">
        <f t="shared" si="208"/>
        <v>2601.7999999999997</v>
      </c>
      <c r="BU78" s="15">
        <f t="shared" si="208"/>
        <v>0</v>
      </c>
      <c r="BV78" s="15">
        <f t="shared" si="208"/>
        <v>12607.3</v>
      </c>
      <c r="BW78" s="15">
        <f t="shared" si="82"/>
        <v>12002.699999999997</v>
      </c>
      <c r="BX78" s="15">
        <f t="shared" si="208"/>
        <v>144.80000000000001</v>
      </c>
      <c r="BY78" s="15">
        <f t="shared" si="208"/>
        <v>3.5</v>
      </c>
      <c r="BZ78" s="15">
        <f t="shared" si="208"/>
        <v>0</v>
      </c>
      <c r="CA78" s="15">
        <f t="shared" si="208"/>
        <v>11854.399999999998</v>
      </c>
      <c r="CB78" s="15">
        <f t="shared" si="166"/>
        <v>13288.299999999997</v>
      </c>
      <c r="CC78" s="15">
        <f t="shared" si="208"/>
        <v>149.80000000000001</v>
      </c>
      <c r="CD78" s="15">
        <f t="shared" si="208"/>
        <v>1183.5</v>
      </c>
      <c r="CE78" s="15">
        <f t="shared" si="208"/>
        <v>0</v>
      </c>
      <c r="CF78" s="15">
        <f t="shared" si="208"/>
        <v>11954.999999999998</v>
      </c>
      <c r="CG78" s="15">
        <f t="shared" si="28"/>
        <v>30481.4</v>
      </c>
      <c r="CH78" s="15">
        <f t="shared" si="12"/>
        <v>137.1</v>
      </c>
      <c r="CI78" s="15">
        <f t="shared" si="13"/>
        <v>7766.8</v>
      </c>
      <c r="CJ78" s="15">
        <f t="shared" si="14"/>
        <v>0</v>
      </c>
      <c r="CK78" s="15">
        <f t="shared" si="15"/>
        <v>22577.5</v>
      </c>
      <c r="CL78" s="15">
        <f t="shared" si="16"/>
        <v>15361.400000000001</v>
      </c>
      <c r="CM78" s="15">
        <f t="shared" si="29"/>
        <v>143.19999999999999</v>
      </c>
      <c r="CN78" s="15">
        <f t="shared" si="30"/>
        <v>2601.7999999999997</v>
      </c>
      <c r="CO78" s="15">
        <f t="shared" si="30"/>
        <v>0</v>
      </c>
      <c r="CP78" s="15">
        <f t="shared" si="30"/>
        <v>12616.400000000001</v>
      </c>
      <c r="CQ78" s="15">
        <f t="shared" si="31"/>
        <v>12051.199999999999</v>
      </c>
      <c r="CR78" s="15">
        <f t="shared" si="32"/>
        <v>144.80000000000001</v>
      </c>
      <c r="CS78" s="15">
        <f t="shared" si="33"/>
        <v>3.5</v>
      </c>
      <c r="CT78" s="15">
        <f t="shared" si="33"/>
        <v>0</v>
      </c>
      <c r="CU78" s="15">
        <f t="shared" si="33"/>
        <v>11902.9</v>
      </c>
      <c r="CV78" s="15">
        <f t="shared" si="34"/>
        <v>25150.199999999997</v>
      </c>
      <c r="CW78" s="15">
        <f t="shared" si="35"/>
        <v>137.1</v>
      </c>
      <c r="CX78" s="15">
        <f t="shared" si="36"/>
        <v>3921</v>
      </c>
      <c r="CY78" s="15">
        <f t="shared" si="37"/>
        <v>0</v>
      </c>
      <c r="CZ78" s="15">
        <f t="shared" si="38"/>
        <v>21092.1</v>
      </c>
      <c r="DA78" s="15">
        <f t="shared" si="39"/>
        <v>15352.3</v>
      </c>
      <c r="DB78" s="15">
        <f t="shared" si="40"/>
        <v>143.19999999999999</v>
      </c>
      <c r="DC78" s="15">
        <f t="shared" si="41"/>
        <v>2601.7999999999997</v>
      </c>
      <c r="DD78" s="15">
        <f t="shared" si="41"/>
        <v>0</v>
      </c>
      <c r="DE78" s="15">
        <f t="shared" si="41"/>
        <v>12607.3</v>
      </c>
      <c r="DF78" s="15">
        <f t="shared" si="42"/>
        <v>12002.699999999997</v>
      </c>
      <c r="DG78" s="15">
        <f t="shared" si="43"/>
        <v>144.80000000000001</v>
      </c>
      <c r="DH78" s="15">
        <f t="shared" si="44"/>
        <v>3.5</v>
      </c>
      <c r="DI78" s="15">
        <f t="shared" si="44"/>
        <v>0</v>
      </c>
      <c r="DJ78" s="15">
        <f t="shared" si="44"/>
        <v>11854.399999999998</v>
      </c>
      <c r="DK78" s="16"/>
    </row>
    <row r="79" spans="1:115" s="17" customFormat="1" ht="21">
      <c r="A79" s="13" t="s">
        <v>359</v>
      </c>
      <c r="B79" s="14" t="s">
        <v>360</v>
      </c>
      <c r="C79" s="14" t="s">
        <v>52</v>
      </c>
      <c r="D79" s="14" t="s">
        <v>52</v>
      </c>
      <c r="E79" s="14" t="s">
        <v>52</v>
      </c>
      <c r="F79" s="14" t="s">
        <v>52</v>
      </c>
      <c r="G79" s="14" t="s">
        <v>52</v>
      </c>
      <c r="H79" s="14" t="s">
        <v>52</v>
      </c>
      <c r="I79" s="14" t="s">
        <v>52</v>
      </c>
      <c r="J79" s="14" t="s">
        <v>52</v>
      </c>
      <c r="K79" s="14" t="s">
        <v>52</v>
      </c>
      <c r="L79" s="14" t="s">
        <v>52</v>
      </c>
      <c r="M79" s="14" t="s">
        <v>52</v>
      </c>
      <c r="N79" s="14" t="s">
        <v>52</v>
      </c>
      <c r="O79" s="14" t="s">
        <v>52</v>
      </c>
      <c r="P79" s="14" t="s">
        <v>52</v>
      </c>
      <c r="Q79" s="14" t="s">
        <v>52</v>
      </c>
      <c r="R79" s="14" t="s">
        <v>52</v>
      </c>
      <c r="S79" s="14" t="s">
        <v>52</v>
      </c>
      <c r="T79" s="14" t="s">
        <v>52</v>
      </c>
      <c r="U79" s="14" t="s">
        <v>52</v>
      </c>
      <c r="V79" s="14" t="s">
        <v>52</v>
      </c>
      <c r="W79" s="14" t="s">
        <v>52</v>
      </c>
      <c r="X79" s="14" t="s">
        <v>52</v>
      </c>
      <c r="Y79" s="14" t="s">
        <v>52</v>
      </c>
      <c r="Z79" s="14" t="s">
        <v>52</v>
      </c>
      <c r="AA79" s="14" t="s">
        <v>52</v>
      </c>
      <c r="AB79" s="14" t="s">
        <v>52</v>
      </c>
      <c r="AC79" s="14" t="s">
        <v>52</v>
      </c>
      <c r="AD79" s="14" t="s">
        <v>52</v>
      </c>
      <c r="AE79" s="14" t="s">
        <v>52</v>
      </c>
      <c r="AF79" s="14" t="s">
        <v>52</v>
      </c>
      <c r="AG79" s="14" t="s">
        <v>52</v>
      </c>
      <c r="AH79" s="14" t="s">
        <v>52</v>
      </c>
      <c r="AI79" s="15">
        <f t="shared" si="201"/>
        <v>35038.300000000003</v>
      </c>
      <c r="AJ79" s="15">
        <f t="shared" si="201"/>
        <v>33657.199999999997</v>
      </c>
      <c r="AK79" s="15">
        <f t="shared" ref="AK79:AR79" si="209">SUM(AK17)</f>
        <v>137.1</v>
      </c>
      <c r="AL79" s="15">
        <f t="shared" si="209"/>
        <v>137.1</v>
      </c>
      <c r="AM79" s="15">
        <f t="shared" si="209"/>
        <v>8612.1</v>
      </c>
      <c r="AN79" s="15">
        <f t="shared" si="209"/>
        <v>8149.1</v>
      </c>
      <c r="AO79" s="15">
        <f t="shared" si="209"/>
        <v>0</v>
      </c>
      <c r="AP79" s="15">
        <f t="shared" si="209"/>
        <v>0</v>
      </c>
      <c r="AQ79" s="15">
        <f t="shared" si="209"/>
        <v>26289.1</v>
      </c>
      <c r="AR79" s="15">
        <f t="shared" si="209"/>
        <v>25371</v>
      </c>
      <c r="AS79" s="15">
        <f t="shared" si="76"/>
        <v>19344.2</v>
      </c>
      <c r="AT79" s="15">
        <f t="shared" ref="AT79:AW79" si="210">SUM(AT17)</f>
        <v>143.19999999999999</v>
      </c>
      <c r="AU79" s="15">
        <f t="shared" si="210"/>
        <v>2601.7999999999997</v>
      </c>
      <c r="AV79" s="15">
        <f t="shared" si="210"/>
        <v>0</v>
      </c>
      <c r="AW79" s="15">
        <f t="shared" si="210"/>
        <v>16599.2</v>
      </c>
      <c r="AX79" s="15">
        <f t="shared" si="81"/>
        <v>15901.199999999999</v>
      </c>
      <c r="AY79" s="15">
        <f t="shared" ref="AY79:BB79" si="211">SUM(AY17)</f>
        <v>144.80000000000001</v>
      </c>
      <c r="AZ79" s="15">
        <f t="shared" si="211"/>
        <v>3.5</v>
      </c>
      <c r="BA79" s="15">
        <f t="shared" si="211"/>
        <v>0</v>
      </c>
      <c r="BB79" s="15">
        <f t="shared" si="211"/>
        <v>15752.9</v>
      </c>
      <c r="BC79" s="15">
        <f t="shared" si="165"/>
        <v>17292.3</v>
      </c>
      <c r="BD79" s="15">
        <f t="shared" ref="BD79:BG79" si="212">SUM(BD17)</f>
        <v>149.80000000000001</v>
      </c>
      <c r="BE79" s="15">
        <f t="shared" si="212"/>
        <v>1183.5</v>
      </c>
      <c r="BF79" s="15">
        <f t="shared" si="212"/>
        <v>0</v>
      </c>
      <c r="BG79" s="15">
        <f t="shared" si="212"/>
        <v>15958.999999999998</v>
      </c>
      <c r="BH79" s="15">
        <f t="shared" si="202"/>
        <v>29691.5</v>
      </c>
      <c r="BI79" s="15">
        <f t="shared" si="202"/>
        <v>28326</v>
      </c>
      <c r="BJ79" s="15">
        <f t="shared" ref="BJ79:BQ79" si="213">SUM(BJ17)</f>
        <v>137.1</v>
      </c>
      <c r="BK79" s="15">
        <f t="shared" si="213"/>
        <v>137.1</v>
      </c>
      <c r="BL79" s="15">
        <f t="shared" si="213"/>
        <v>4766.3</v>
      </c>
      <c r="BM79" s="15">
        <f t="shared" si="213"/>
        <v>4303.3</v>
      </c>
      <c r="BN79" s="15">
        <f t="shared" si="213"/>
        <v>0</v>
      </c>
      <c r="BO79" s="15">
        <f t="shared" si="213"/>
        <v>0</v>
      </c>
      <c r="BP79" s="15">
        <f t="shared" si="213"/>
        <v>24788.1</v>
      </c>
      <c r="BQ79" s="15">
        <f t="shared" si="213"/>
        <v>23885.599999999999</v>
      </c>
      <c r="BR79" s="15">
        <f t="shared" si="79"/>
        <v>19335.099999999999</v>
      </c>
      <c r="BS79" s="15">
        <f t="shared" ref="BS79:CF79" si="214">SUM(BS17)</f>
        <v>143.19999999999999</v>
      </c>
      <c r="BT79" s="15">
        <f t="shared" si="214"/>
        <v>2601.7999999999997</v>
      </c>
      <c r="BU79" s="15">
        <f t="shared" si="214"/>
        <v>0</v>
      </c>
      <c r="BV79" s="15">
        <f t="shared" si="214"/>
        <v>16590.099999999999</v>
      </c>
      <c r="BW79" s="15">
        <f t="shared" si="82"/>
        <v>15852.699999999997</v>
      </c>
      <c r="BX79" s="15">
        <f t="shared" si="214"/>
        <v>144.80000000000001</v>
      </c>
      <c r="BY79" s="15">
        <f t="shared" si="214"/>
        <v>3.5</v>
      </c>
      <c r="BZ79" s="15">
        <f t="shared" si="214"/>
        <v>0</v>
      </c>
      <c r="CA79" s="15">
        <f t="shared" si="214"/>
        <v>15704.399999999998</v>
      </c>
      <c r="CB79" s="15">
        <f t="shared" si="166"/>
        <v>17292.3</v>
      </c>
      <c r="CC79" s="15">
        <f t="shared" si="214"/>
        <v>149.80000000000001</v>
      </c>
      <c r="CD79" s="15">
        <f t="shared" si="214"/>
        <v>1183.5</v>
      </c>
      <c r="CE79" s="15">
        <f t="shared" si="214"/>
        <v>0</v>
      </c>
      <c r="CF79" s="15">
        <f t="shared" si="214"/>
        <v>15958.999999999998</v>
      </c>
      <c r="CG79" s="15">
        <f t="shared" si="28"/>
        <v>33657.199999999997</v>
      </c>
      <c r="CH79" s="15">
        <f t="shared" si="12"/>
        <v>137.1</v>
      </c>
      <c r="CI79" s="15">
        <f t="shared" si="13"/>
        <v>8149.1</v>
      </c>
      <c r="CJ79" s="15">
        <f t="shared" si="14"/>
        <v>0</v>
      </c>
      <c r="CK79" s="15">
        <f t="shared" si="15"/>
        <v>25371</v>
      </c>
      <c r="CL79" s="15">
        <f t="shared" si="16"/>
        <v>19344.2</v>
      </c>
      <c r="CM79" s="15">
        <f t="shared" si="29"/>
        <v>143.19999999999999</v>
      </c>
      <c r="CN79" s="15">
        <f t="shared" si="30"/>
        <v>2601.7999999999997</v>
      </c>
      <c r="CO79" s="15">
        <f t="shared" si="30"/>
        <v>0</v>
      </c>
      <c r="CP79" s="15">
        <f t="shared" si="30"/>
        <v>16599.2</v>
      </c>
      <c r="CQ79" s="15">
        <f t="shared" si="31"/>
        <v>15901.199999999999</v>
      </c>
      <c r="CR79" s="15">
        <f t="shared" si="32"/>
        <v>144.80000000000001</v>
      </c>
      <c r="CS79" s="15">
        <f t="shared" si="33"/>
        <v>3.5</v>
      </c>
      <c r="CT79" s="15">
        <f t="shared" si="33"/>
        <v>0</v>
      </c>
      <c r="CU79" s="15">
        <f t="shared" si="33"/>
        <v>15752.9</v>
      </c>
      <c r="CV79" s="15">
        <f t="shared" si="34"/>
        <v>28326</v>
      </c>
      <c r="CW79" s="15">
        <f t="shared" si="35"/>
        <v>137.1</v>
      </c>
      <c r="CX79" s="15">
        <f t="shared" si="36"/>
        <v>4303.3</v>
      </c>
      <c r="CY79" s="15">
        <f t="shared" si="37"/>
        <v>0</v>
      </c>
      <c r="CZ79" s="15">
        <f t="shared" si="38"/>
        <v>23885.599999999999</v>
      </c>
      <c r="DA79" s="15">
        <f t="shared" si="39"/>
        <v>19335.099999999999</v>
      </c>
      <c r="DB79" s="15">
        <f t="shared" si="40"/>
        <v>143.19999999999999</v>
      </c>
      <c r="DC79" s="15">
        <f t="shared" si="41"/>
        <v>2601.7999999999997</v>
      </c>
      <c r="DD79" s="15">
        <f t="shared" si="41"/>
        <v>0</v>
      </c>
      <c r="DE79" s="15">
        <f t="shared" si="41"/>
        <v>16590.099999999999</v>
      </c>
      <c r="DF79" s="15">
        <f t="shared" si="42"/>
        <v>15852.699999999997</v>
      </c>
      <c r="DG79" s="15">
        <f t="shared" si="43"/>
        <v>144.80000000000001</v>
      </c>
      <c r="DH79" s="15">
        <f t="shared" si="44"/>
        <v>3.5</v>
      </c>
      <c r="DI79" s="15">
        <f t="shared" si="44"/>
        <v>0</v>
      </c>
      <c r="DJ79" s="15">
        <f t="shared" si="44"/>
        <v>15704.399999999998</v>
      </c>
      <c r="DK79" s="16"/>
    </row>
    <row r="81" spans="1:1">
      <c r="A81" s="5"/>
    </row>
    <row r="82" spans="1:1">
      <c r="A82" s="5"/>
    </row>
  </sheetData>
  <mergeCells count="155">
    <mergeCell ref="DH1:DK1"/>
    <mergeCell ref="DH2:DK2"/>
    <mergeCell ref="A4:CF4"/>
    <mergeCell ref="A6:CF6"/>
    <mergeCell ref="A7:M7"/>
    <mergeCell ref="D8:I8"/>
    <mergeCell ref="A11:A15"/>
    <mergeCell ref="B11:B15"/>
    <mergeCell ref="C11:AE11"/>
    <mergeCell ref="AF11:AF15"/>
    <mergeCell ref="AG11:AH13"/>
    <mergeCell ref="AI11:BG11"/>
    <mergeCell ref="BC12:BG13"/>
    <mergeCell ref="W13:Y13"/>
    <mergeCell ref="Z13:AB13"/>
    <mergeCell ref="AI13:AR13"/>
    <mergeCell ref="BH11:CF11"/>
    <mergeCell ref="CG11:CU11"/>
    <mergeCell ref="CV11:DJ11"/>
    <mergeCell ref="DK11:DK15"/>
    <mergeCell ref="C12:V12"/>
    <mergeCell ref="W12:AB12"/>
    <mergeCell ref="AC12:AE13"/>
    <mergeCell ref="AI12:AR12"/>
    <mergeCell ref="AS12:AW12"/>
    <mergeCell ref="AX12:BB12"/>
    <mergeCell ref="CQ12:CU12"/>
    <mergeCell ref="CV12:CZ12"/>
    <mergeCell ref="DA12:DE12"/>
    <mergeCell ref="DF12:DJ12"/>
    <mergeCell ref="C13:E13"/>
    <mergeCell ref="F13:I13"/>
    <mergeCell ref="J13:L13"/>
    <mergeCell ref="M13:P13"/>
    <mergeCell ref="Q13:S13"/>
    <mergeCell ref="T13:V13"/>
    <mergeCell ref="BH12:BQ12"/>
    <mergeCell ref="BR12:BV12"/>
    <mergeCell ref="BW12:CA12"/>
    <mergeCell ref="CB12:CF13"/>
    <mergeCell ref="CG12:CK12"/>
    <mergeCell ref="CL12:CP12"/>
    <mergeCell ref="CL13:CP13"/>
    <mergeCell ref="CQ13:CU13"/>
    <mergeCell ref="CV13:CZ13"/>
    <mergeCell ref="DA13:DE13"/>
    <mergeCell ref="DF13:DJ13"/>
    <mergeCell ref="BR13:BV13"/>
    <mergeCell ref="C14:C15"/>
    <mergeCell ref="D14:D15"/>
    <mergeCell ref="E14:E15"/>
    <mergeCell ref="F14:F15"/>
    <mergeCell ref="G14:G15"/>
    <mergeCell ref="H14:H15"/>
    <mergeCell ref="AS13:AW13"/>
    <mergeCell ref="AX13:BB13"/>
    <mergeCell ref="BH13:BQ13"/>
    <mergeCell ref="Y14:Y15"/>
    <mergeCell ref="Z14:Z15"/>
    <mergeCell ref="AS14:AS15"/>
    <mergeCell ref="AT14:AT15"/>
    <mergeCell ref="AU14:AU15"/>
    <mergeCell ref="AV14:AV15"/>
    <mergeCell ref="AW14:AW15"/>
    <mergeCell ref="AX14:AX15"/>
    <mergeCell ref="AH14:AH15"/>
    <mergeCell ref="AI14:AJ14"/>
    <mergeCell ref="AK14:AL14"/>
    <mergeCell ref="AM14:AN14"/>
    <mergeCell ref="AO14:AP14"/>
    <mergeCell ref="AQ14:AR14"/>
    <mergeCell ref="BH14:BI14"/>
    <mergeCell ref="BW13:CA13"/>
    <mergeCell ref="CG13:CK13"/>
    <mergeCell ref="O14:O15"/>
    <mergeCell ref="P14:P15"/>
    <mergeCell ref="Q14:Q15"/>
    <mergeCell ref="R14:R15"/>
    <mergeCell ref="S14:S15"/>
    <mergeCell ref="T14:T15"/>
    <mergeCell ref="I14:I15"/>
    <mergeCell ref="J14:J15"/>
    <mergeCell ref="K14:K15"/>
    <mergeCell ref="L14:L15"/>
    <mergeCell ref="M14:M15"/>
    <mergeCell ref="N14:N15"/>
    <mergeCell ref="AA14:AA15"/>
    <mergeCell ref="AB14:AB15"/>
    <mergeCell ref="AC14:AC15"/>
    <mergeCell ref="AD14:AD15"/>
    <mergeCell ref="AE14:AE15"/>
    <mergeCell ref="AG14:AG15"/>
    <mergeCell ref="U14:U15"/>
    <mergeCell ref="V14:V15"/>
    <mergeCell ref="W14:W15"/>
    <mergeCell ref="X14:X15"/>
    <mergeCell ref="BJ14:BK14"/>
    <mergeCell ref="BL14:BM14"/>
    <mergeCell ref="BN14:BO14"/>
    <mergeCell ref="BP14:BQ14"/>
    <mergeCell ref="BR14:BR15"/>
    <mergeCell ref="AY14:AY15"/>
    <mergeCell ref="AZ14:AZ15"/>
    <mergeCell ref="BA14:BA15"/>
    <mergeCell ref="BB14:BB15"/>
    <mergeCell ref="BC14:BC15"/>
    <mergeCell ref="BD14:BG14"/>
    <mergeCell ref="BY14:BY15"/>
    <mergeCell ref="BZ14:BZ15"/>
    <mergeCell ref="CA14:CA15"/>
    <mergeCell ref="CB14:CB15"/>
    <mergeCell ref="CC14:CF14"/>
    <mergeCell ref="CG14:CG15"/>
    <mergeCell ref="BS14:BS15"/>
    <mergeCell ref="BT14:BT15"/>
    <mergeCell ref="BU14:BU15"/>
    <mergeCell ref="BV14:BV15"/>
    <mergeCell ref="BW14:BW15"/>
    <mergeCell ref="BX14:BX15"/>
    <mergeCell ref="CN14:CN15"/>
    <mergeCell ref="CO14:CO15"/>
    <mergeCell ref="CP14:CP15"/>
    <mergeCell ref="CQ14:CQ15"/>
    <mergeCell ref="CR14:CR15"/>
    <mergeCell ref="CS14:CS15"/>
    <mergeCell ref="CH14:CH15"/>
    <mergeCell ref="CI14:CI15"/>
    <mergeCell ref="CJ14:CJ15"/>
    <mergeCell ref="CK14:CK15"/>
    <mergeCell ref="CL14:CL15"/>
    <mergeCell ref="CM14:CM15"/>
    <mergeCell ref="A26:A27"/>
    <mergeCell ref="B26:B27"/>
    <mergeCell ref="AC26:AC27"/>
    <mergeCell ref="AD26:AD27"/>
    <mergeCell ref="AE26:AE27"/>
    <mergeCell ref="DK26:DK27"/>
    <mergeCell ref="DF14:DF15"/>
    <mergeCell ref="DG14:DG15"/>
    <mergeCell ref="DH14:DH15"/>
    <mergeCell ref="DI14:DI15"/>
    <mergeCell ref="DJ14:DJ15"/>
    <mergeCell ref="AG16:AH16"/>
    <mergeCell ref="CZ14:CZ15"/>
    <mergeCell ref="DA14:DA15"/>
    <mergeCell ref="DB14:DB15"/>
    <mergeCell ref="DC14:DC15"/>
    <mergeCell ref="DD14:DD15"/>
    <mergeCell ref="DE14:DE15"/>
    <mergeCell ref="CT14:CT15"/>
    <mergeCell ref="CU14:CU15"/>
    <mergeCell ref="CV14:CV15"/>
    <mergeCell ref="CW14:CW15"/>
    <mergeCell ref="CX14:CX15"/>
    <mergeCell ref="CY14:CY15"/>
  </mergeCells>
  <pageMargins left="0.70866141732283472" right="0.70866141732283472" top="0.74803149606299213" bottom="0.74803149606299213" header="0.31496062992125984" footer="0.31496062992125984"/>
  <pageSetup paperSize="8" scale="35" fitToWidth="4" fitToHeight="6"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2019-07-31T06:59:24Z</dcterms:modified>
</cp:coreProperties>
</file>