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1 ист" sheetId="1" r:id="rId1"/>
    <sheet name="Прил2 доходы" sheetId="2" r:id="rId2"/>
    <sheet name="Прил3 безвозм" sheetId="3" r:id="rId3"/>
    <sheet name="список-октябрь" sheetId="4" r:id="rId4"/>
  </sheets>
  <definedNames>
    <definedName name="_xlnm.Print_Titles" localSheetId="2">'Прил3 безвозм'!$15:$16</definedName>
    <definedName name="_xlnm.Print_Titles" localSheetId="3">'список-октябрь'!$5:$5</definedName>
  </definedNames>
  <calcPr fullCalcOnLoad="1"/>
</workbook>
</file>

<file path=xl/sharedStrings.xml><?xml version="1.0" encoding="utf-8"?>
<sst xmlns="http://schemas.openxmlformats.org/spreadsheetml/2006/main" count="223" uniqueCount="175">
  <si>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</si>
  <si>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</si>
  <si>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</si>
  <si>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</si>
  <si>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</si>
  <si>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</si>
  <si>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</si>
  <si>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</si>
  <si>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</si>
  <si>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</si>
  <si>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</si>
  <si>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</si>
  <si>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</si>
  <si>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</si>
  <si>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</si>
  <si>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</si>
  <si>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</si>
  <si>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</si>
  <si>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</si>
  <si>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</si>
  <si>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</si>
  <si>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</si>
  <si>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Кусинское сельское поселение</t>
  </si>
  <si>
    <t xml:space="preserve">муниципального образования Кусинское сельское поселение </t>
  </si>
  <si>
    <t>Код бюджетной классификации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</si>
  <si>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</si>
  <si>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</si>
  <si>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</si>
  <si>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</si>
  <si>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000 202 04000 00 0000 151 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</si>
  <si>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</si>
  <si>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</si>
  <si>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</si>
  <si>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Иные межбюджетные трансферты на меры по обеспечению сбалансированности бюджетов поселений</t>
  </si>
  <si>
    <t xml:space="preserve">Прочие доходы  от оказания платных услуг (работ) получателями средств бюджетов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</si>
  <si>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</si>
  <si>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</si>
  <si>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</si>
  <si>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</si>
  <si>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</si>
  <si>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</si>
  <si>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</si>
  <si>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</si>
  <si>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</si>
  <si>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</si>
  <si>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Ленинградской области на 2014 год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</si>
  <si>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</si>
  <si>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</si>
  <si>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</si>
  <si>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на 2014 год</t>
  </si>
  <si>
    <t>000 2 02 03024 10 0000 151</t>
  </si>
  <si>
    <t>В 2014 ГОДУ</t>
  </si>
  <si>
    <t xml:space="preserve">Прочие межбюджетные трансферты, передаваемые бюджетам поселений - иные межбюджетные трансферты на подготовку генеральных планов 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</si>
  <si>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</si>
  <si>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000 2 02 04999 10 0106 151</t>
  </si>
  <si>
    <t>000 2 02 04999 10 0107 151</t>
  </si>
  <si>
    <t>000 2 02 04999 10 0102 151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</si>
  <si>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</si>
  <si>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</si>
  <si>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</si>
  <si>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</si>
  <si>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</si>
  <si>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Кусинское  сельское поселение Киришского муниципального района Ленинградской области</t>
  </si>
  <si>
    <t xml:space="preserve">Всего </t>
  </si>
  <si>
    <t>000 2 02 04999 10 0105 151</t>
  </si>
  <si>
    <t>Приложение 2</t>
  </si>
  <si>
    <t>Прогнозируемое поступление доходов в бюджет</t>
  </si>
  <si>
    <t xml:space="preserve">Киришского муниципального района Ленинградской области </t>
  </si>
  <si>
    <t>Наименование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</si>
  <si>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</si>
  <si>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</si>
  <si>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</si>
  <si>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</si>
  <si>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</si>
  <si>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</si>
  <si>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</si>
  <si>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</si>
  <si>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</si>
  <si>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</si>
  <si>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</si>
  <si>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</si>
  <si>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</si>
  <si>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000 1 06 04000 02 0000 110 </t>
  </si>
  <si>
    <t>Транспортный налог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</si>
  <si>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</si>
  <si>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</si>
  <si>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</si>
  <si>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</si>
  <si>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</si>
  <si>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</si>
  <si>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</si>
  <si>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</si>
  <si>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</si>
  <si>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</si>
  <si>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</si>
  <si>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</si>
  <si>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</si>
  <si>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</si>
  <si>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</si>
  <si>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</si>
  <si>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</si>
  <si>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</si>
  <si>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</si>
  <si>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</si>
  <si>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</si>
  <si>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</si>
  <si>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</si>
  <si>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</si>
  <si>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</si>
  <si>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000 1 11 05075 10 0001 120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</si>
  <si>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</si>
  <si>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</si>
  <si>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</si>
  <si>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</si>
  <si>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</si>
  <si>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</si>
  <si>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</si>
  <si>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000 2 02 02999 00 0000 151</t>
  </si>
  <si>
    <t>Прочие субсидии</t>
  </si>
  <si>
    <t>000 2 02 02999 10 0000 151</t>
  </si>
  <si>
    <t>000 2 02 04000 00 0000 151</t>
  </si>
  <si>
    <t>000 202 04999 10 0103 151</t>
  </si>
  <si>
    <t>000 202 04999 10 0105 151</t>
  </si>
  <si>
    <t>ВСЕГО: доходов</t>
  </si>
  <si>
    <t>Субсидии на реализацию проектов местных инициатив граждан, получивших грантовую поддержку</t>
  </si>
  <si>
    <t>всего доходов</t>
  </si>
  <si>
    <t>было налоговых неналоговых</t>
  </si>
  <si>
    <t>земля</t>
  </si>
  <si>
    <t>аренда земли</t>
  </si>
  <si>
    <t>продажа земли</t>
  </si>
  <si>
    <t>стало налоговых неналоговых</t>
  </si>
  <si>
    <t>было безвозмездных</t>
  </si>
  <si>
    <t>стало безвозмездных</t>
  </si>
  <si>
    <t>стало доходов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</si>
  <si>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</si>
  <si>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</si>
  <si>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</si>
  <si>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</si>
  <si>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000 1 09 00000 00 0000 000</t>
  </si>
  <si>
    <t>000 1 09 04000 00 0000 100</t>
  </si>
  <si>
    <t>000 1 09 04050 10 0000 110</t>
  </si>
  <si>
    <t>000 1 09 04053 10 0000 110</t>
  </si>
  <si>
    <t xml:space="preserve">Прочие доходы от оказания платных услуг (работ) </t>
  </si>
  <si>
    <t>000 1 13 01990 00 0000 130</t>
  </si>
  <si>
    <t>000 1 13 02990 00 0000 130</t>
  </si>
  <si>
    <t>000 1 13 02995 10 0000 130</t>
  </si>
  <si>
    <t xml:space="preserve">000 1 14 06000 00 0000 430   </t>
  </si>
  <si>
    <t xml:space="preserve">000 1 14 06010 00 0000 430   </t>
  </si>
  <si>
    <t>000 1 14 06013 10 0000 430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</si>
  <si>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</si>
  <si>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   от    продажи    земельных    участков,  государственная  собственность  на   которые   не  разграничена
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</si>
  <si>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</si>
  <si>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на капитальный ремонт и ремонт автомобильных дорог общего пользования местного значения, в то числе в населенных пунктах Ленинградской области в рамках подпрограммы "Поддержание существующей сети автомобильных дорог общего пользования" государственной программы</t>
  </si>
  <si>
    <t>НАЛОГОВЫЕ И НЕНАЛОГОВЫЕ ДОХОДЫ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</si>
  <si>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</si>
  <si>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</si>
  <si>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Субсидии на обеспечение выплат стимулирующего характера работника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</si>
  <si>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Субсидии на мероприятия направленные на безаварийную работу объектов водоснабжения и водоотведения в рамках подпрограммы "Водоснабжения и водоотведения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</si>
  <si>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Увеличение прочих остатков денежных  средств бюджетов поселений</t>
  </si>
  <si>
    <t>Уменьшение прочих остатков денежных средств бюджетов поселений</t>
  </si>
  <si>
    <t xml:space="preserve"> 2 02 02999 10 0000 151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</si>
  <si>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</si>
  <si>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Прочие субсидии бюджетам поселений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</si>
  <si>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</si>
  <si>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</si>
  <si>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000 2 02 02000 00 0000 151</t>
  </si>
  <si>
    <t>000 2 02 02216 00 0000 151</t>
  </si>
  <si>
    <t>000 2 02 02216 10 0000 151</t>
  </si>
  <si>
    <t>000 1 13 02000 00 0000 130</t>
  </si>
  <si>
    <t>Уведомление №7752 по расчетам между бюджетами от 09.10.2014 года Комитета по топливно-энергетическому комплексу Ленинградской области</t>
  </si>
  <si>
    <t>Справочная информация по вносимым изменениям в доходную часть бюджета в октябре 2014 года</t>
  </si>
  <si>
    <t>Прочие доходы  от  компенсации  затрат  бюджетов поселений</t>
  </si>
  <si>
    <t>Прочие доходы  от  компенсации  затрат  государства</t>
  </si>
  <si>
    <t>Доходы от компенсации затрат государства</t>
  </si>
  <si>
    <t>от 27.10.2014 №3/8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</si>
</sst>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i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vertical="center"/>
      <protection/>
    </xf>
    <xf numFmtId="0" fontId="23" fillId="0" borderId="10" xfId="52" applyFont="1" applyBorder="1" applyAlignment="1">
      <alignment horizontal="center" wrapText="1"/>
      <protection/>
    </xf>
    <xf numFmtId="4" fontId="1" fillId="0" borderId="0" xfId="52" applyNumberFormat="1" applyFont="1">
      <alignment/>
      <protection/>
    </xf>
    <xf numFmtId="2" fontId="2" fillId="24" borderId="10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justify"/>
    </xf>
    <xf numFmtId="2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justify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justify" wrapText="1"/>
    </xf>
    <xf numFmtId="2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justify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 vertical="top" wrapText="1"/>
    </xf>
    <xf numFmtId="4" fontId="5" fillId="0" borderId="12" xfId="0" applyNumberFormat="1" applyFont="1" applyBorder="1" applyAlignment="1">
      <alignment horizontal="right" vertical="center" wrapText="1"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justify" wrapText="1"/>
      <protection/>
    </xf>
    <xf numFmtId="0" fontId="1" fillId="24" borderId="10" xfId="0" applyFont="1" applyFill="1" applyBorder="1" applyAlignment="1">
      <alignment horizontal="right"/>
    </xf>
    <xf numFmtId="4" fontId="26" fillId="0" borderId="0" xfId="0" applyNumberFormat="1" applyFont="1" applyAlignment="1">
      <alignment/>
    </xf>
    <xf numFmtId="4" fontId="1" fillId="24" borderId="10" xfId="0" applyNumberFormat="1" applyFont="1" applyFill="1" applyBorder="1" applyAlignment="1">
      <alignment wrapText="1"/>
    </xf>
    <xf numFmtId="4" fontId="2" fillId="0" borderId="10" xfId="52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24" borderId="13" xfId="0" applyNumberFormat="1" applyFont="1" applyFill="1" applyBorder="1" applyAlignment="1">
      <alignment horizontal="justify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52" applyFont="1" applyAlignment="1">
      <alignment/>
      <protection/>
    </xf>
    <xf numFmtId="0" fontId="2" fillId="0" borderId="15" xfId="52" applyFont="1" applyBorder="1" applyAlignment="1">
      <alignment horizontal="left" wrapText="1"/>
      <protection/>
    </xf>
    <xf numFmtId="0" fontId="1" fillId="0" borderId="16" xfId="52" applyFont="1" applyBorder="1" applyAlignment="1">
      <alignment horizontal="left" wrapText="1"/>
      <protection/>
    </xf>
    <xf numFmtId="0" fontId="1" fillId="0" borderId="13" xfId="52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B7" sqref="B7:C7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71" t="s">
        <v>21</v>
      </c>
      <c r="C1" s="71"/>
    </row>
    <row r="2" spans="1:3" ht="15.75">
      <c r="A2" s="5"/>
      <c r="B2" s="71" t="s">
        <v>0</v>
      </c>
      <c r="C2" s="71"/>
    </row>
    <row r="3" spans="1:3" ht="15.75">
      <c r="A3" s="5"/>
      <c r="B3" s="71" t="s">
        <v>17</v>
      </c>
      <c r="C3" s="71"/>
    </row>
    <row r="4" spans="1:3" ht="15.75">
      <c r="A4" s="5"/>
      <c r="B4" s="71" t="s">
        <v>18</v>
      </c>
      <c r="C4" s="71"/>
    </row>
    <row r="5" spans="1:3" ht="15.75">
      <c r="A5" s="5"/>
      <c r="B5" s="71" t="s">
        <v>1</v>
      </c>
      <c r="C5" s="71"/>
    </row>
    <row r="6" spans="1:3" ht="15.75">
      <c r="A6" s="5"/>
      <c r="B6" s="71" t="s">
        <v>2</v>
      </c>
      <c r="C6" s="71"/>
    </row>
    <row r="7" spans="1:3" ht="15.75">
      <c r="A7" s="5"/>
      <c r="B7" s="71" t="s">
        <v>174</v>
      </c>
      <c r="C7" s="71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72" t="s">
        <v>3</v>
      </c>
      <c r="B10" s="73"/>
      <c r="C10" s="73"/>
    </row>
    <row r="11" spans="1:5" ht="15.75">
      <c r="A11" s="74" t="s">
        <v>20</v>
      </c>
      <c r="B11" s="74"/>
      <c r="C11" s="74"/>
      <c r="D11" s="8"/>
      <c r="E11" s="8"/>
    </row>
    <row r="12" spans="1:5" ht="15.75">
      <c r="A12" s="74" t="s">
        <v>19</v>
      </c>
      <c r="B12" s="74"/>
      <c r="C12" s="74"/>
      <c r="D12" s="8"/>
      <c r="E12" s="8"/>
    </row>
    <row r="13" spans="1:5" ht="15.75">
      <c r="A13" s="72" t="s">
        <v>45</v>
      </c>
      <c r="B13" s="72"/>
      <c r="C13" s="72"/>
      <c r="D13" s="8"/>
      <c r="E13" s="8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6"/>
    </row>
    <row r="18" spans="1:3" ht="78.75">
      <c r="A18" s="11" t="s">
        <v>4</v>
      </c>
      <c r="B18" s="11" t="s">
        <v>5</v>
      </c>
      <c r="C18" s="11" t="s">
        <v>6</v>
      </c>
    </row>
    <row r="19" spans="1:3" ht="31.5">
      <c r="A19" s="9" t="s">
        <v>7</v>
      </c>
      <c r="B19" s="2" t="s">
        <v>8</v>
      </c>
      <c r="C19" s="3">
        <f>SUM(C20)</f>
        <v>1462.3499999999985</v>
      </c>
    </row>
    <row r="20" spans="1:3" ht="31.5">
      <c r="A20" s="10" t="s">
        <v>9</v>
      </c>
      <c r="B20" s="1" t="s">
        <v>10</v>
      </c>
      <c r="C20" s="4">
        <f>SUM(C23+C21)</f>
        <v>1462.3499999999985</v>
      </c>
    </row>
    <row r="21" spans="1:3" ht="31.5" customHeight="1">
      <c r="A21" s="9" t="s">
        <v>11</v>
      </c>
      <c r="B21" s="2" t="s">
        <v>12</v>
      </c>
      <c r="C21" s="3">
        <f>SUM(C22)</f>
        <v>-29595.18</v>
      </c>
    </row>
    <row r="22" spans="1:3" ht="33.75" customHeight="1">
      <c r="A22" s="10" t="s">
        <v>13</v>
      </c>
      <c r="B22" s="1" t="s">
        <v>158</v>
      </c>
      <c r="C22" s="29">
        <f>'Прил2 доходы'!C72*(-1)</f>
        <v>-29595.18</v>
      </c>
    </row>
    <row r="23" spans="1:3" ht="36" customHeight="1">
      <c r="A23" s="9" t="s">
        <v>14</v>
      </c>
      <c r="B23" s="2" t="s">
        <v>15</v>
      </c>
      <c r="C23" s="28">
        <f>SUM(C24)</f>
        <v>31057.53</v>
      </c>
    </row>
    <row r="24" spans="1:3" ht="33" customHeight="1">
      <c r="A24" s="10" t="s">
        <v>16</v>
      </c>
      <c r="B24" s="1" t="s">
        <v>159</v>
      </c>
      <c r="C24" s="29">
        <v>31057.53</v>
      </c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</sheetData>
  <sheetProtection/>
  <mergeCells count="11">
    <mergeCell ref="B7:C7"/>
    <mergeCell ref="A10:C10"/>
    <mergeCell ref="A11:C11"/>
    <mergeCell ref="A12:C12"/>
    <mergeCell ref="A13:C13"/>
    <mergeCell ref="B6:C6"/>
    <mergeCell ref="B3:C3"/>
    <mergeCell ref="B1:C1"/>
    <mergeCell ref="B2:C2"/>
    <mergeCell ref="B4:C4"/>
    <mergeCell ref="B5:C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5.7109375" style="0" customWidth="1"/>
    <col min="5" max="5" width="14.8515625" style="0" customWidth="1"/>
  </cols>
  <sheetData>
    <row r="1" spans="1:3" ht="15.75">
      <c r="A1" s="5"/>
      <c r="B1" s="5"/>
      <c r="C1" s="6" t="s">
        <v>65</v>
      </c>
    </row>
    <row r="2" spans="1:3" ht="15.75">
      <c r="A2" s="5"/>
      <c r="B2" s="5"/>
      <c r="C2" s="6" t="s">
        <v>0</v>
      </c>
    </row>
    <row r="3" spans="1:3" ht="15.75">
      <c r="A3" s="5"/>
      <c r="B3" s="71" t="s">
        <v>17</v>
      </c>
      <c r="C3" s="71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71" t="s">
        <v>174</v>
      </c>
      <c r="C7" s="71"/>
    </row>
    <row r="8" spans="1:3" ht="15.75">
      <c r="A8" s="5"/>
      <c r="B8" s="5"/>
      <c r="C8" s="5"/>
    </row>
    <row r="9" spans="1:3" ht="15.75">
      <c r="A9" s="72" t="s">
        <v>66</v>
      </c>
      <c r="B9" s="72"/>
      <c r="C9" s="72"/>
    </row>
    <row r="10" spans="1:3" ht="15.75">
      <c r="A10" s="72" t="s">
        <v>23</v>
      </c>
      <c r="B10" s="72"/>
      <c r="C10" s="72"/>
    </row>
    <row r="11" spans="1:3" ht="15.75">
      <c r="A11" s="72" t="s">
        <v>67</v>
      </c>
      <c r="B11" s="72"/>
      <c r="C11" s="72"/>
    </row>
    <row r="12" spans="1:3" ht="15.75">
      <c r="A12" s="72" t="s">
        <v>49</v>
      </c>
      <c r="B12" s="72"/>
      <c r="C12" s="72"/>
    </row>
    <row r="13" spans="1:3" ht="15.75">
      <c r="A13" s="30"/>
      <c r="B13" s="30"/>
      <c r="C13" s="30"/>
    </row>
    <row r="14" spans="1:3" ht="12.75">
      <c r="A14" s="75" t="s">
        <v>24</v>
      </c>
      <c r="B14" s="75" t="s">
        <v>68</v>
      </c>
      <c r="C14" s="75" t="s">
        <v>6</v>
      </c>
    </row>
    <row r="15" spans="1:5" ht="33.75" customHeight="1">
      <c r="A15" s="76"/>
      <c r="B15" s="76"/>
      <c r="C15" s="76"/>
      <c r="E15" s="41"/>
    </row>
    <row r="16" spans="1:5" ht="15.75">
      <c r="A16" s="31">
        <v>1</v>
      </c>
      <c r="B16" s="31">
        <v>2</v>
      </c>
      <c r="C16" s="31">
        <v>3</v>
      </c>
      <c r="E16" s="41"/>
    </row>
    <row r="17" spans="1:5" ht="15.75">
      <c r="A17" s="9" t="s">
        <v>69</v>
      </c>
      <c r="B17" s="32" t="s">
        <v>153</v>
      </c>
      <c r="C17" s="3">
        <f>SUM(C18+C21+C37+C45)+C30+C33+C51</f>
        <v>14605.49</v>
      </c>
      <c r="E17" s="41"/>
    </row>
    <row r="18" spans="1:5" ht="15.75">
      <c r="A18" s="9" t="s">
        <v>70</v>
      </c>
      <c r="B18" s="32" t="s">
        <v>71</v>
      </c>
      <c r="C18" s="3">
        <f>SUM(C19)</f>
        <v>700</v>
      </c>
      <c r="E18" s="41"/>
    </row>
    <row r="19" spans="1:5" ht="15.75">
      <c r="A19" s="9" t="s">
        <v>72</v>
      </c>
      <c r="B19" s="32" t="s">
        <v>73</v>
      </c>
      <c r="C19" s="3">
        <f>C20</f>
        <v>700</v>
      </c>
      <c r="E19" s="41"/>
    </row>
    <row r="20" spans="1:5" ht="93" customHeight="1">
      <c r="A20" s="10" t="s">
        <v>74</v>
      </c>
      <c r="B20" s="14" t="s">
        <v>75</v>
      </c>
      <c r="C20" s="4">
        <f>693.2+6.8</f>
        <v>700</v>
      </c>
      <c r="E20" s="41"/>
    </row>
    <row r="21" spans="1:5" ht="15.75">
      <c r="A21" s="9" t="s">
        <v>76</v>
      </c>
      <c r="B21" s="13" t="s">
        <v>77</v>
      </c>
      <c r="C21" s="3">
        <f>C22+C24+C27</f>
        <v>9785</v>
      </c>
      <c r="E21" s="41"/>
    </row>
    <row r="22" spans="1:5" ht="15.75">
      <c r="A22" s="9" t="s">
        <v>78</v>
      </c>
      <c r="B22" s="13" t="s">
        <v>79</v>
      </c>
      <c r="C22" s="3">
        <f>SUM(C23)</f>
        <v>85</v>
      </c>
      <c r="E22" s="41"/>
    </row>
    <row r="23" spans="1:5" ht="48" customHeight="1">
      <c r="A23" s="10" t="s">
        <v>80</v>
      </c>
      <c r="B23" s="14" t="s">
        <v>81</v>
      </c>
      <c r="C23" s="4">
        <f>71+14</f>
        <v>85</v>
      </c>
      <c r="E23" s="41"/>
    </row>
    <row r="24" spans="1:5" ht="15.75">
      <c r="A24" s="9" t="s">
        <v>82</v>
      </c>
      <c r="B24" s="13" t="s">
        <v>83</v>
      </c>
      <c r="C24" s="3">
        <f>SUM(C25:C26)</f>
        <v>500</v>
      </c>
      <c r="E24" s="41"/>
    </row>
    <row r="25" spans="1:5" ht="15.75">
      <c r="A25" s="10" t="s">
        <v>84</v>
      </c>
      <c r="B25" s="14" t="s">
        <v>85</v>
      </c>
      <c r="C25" s="4">
        <f>310-110</f>
        <v>200</v>
      </c>
      <c r="E25" s="41"/>
    </row>
    <row r="26" spans="1:5" ht="15.75">
      <c r="A26" s="10" t="s">
        <v>86</v>
      </c>
      <c r="B26" s="14" t="s">
        <v>87</v>
      </c>
      <c r="C26" s="4">
        <f>190+110</f>
        <v>300</v>
      </c>
      <c r="E26" s="41"/>
    </row>
    <row r="27" spans="1:5" ht="15.75">
      <c r="A27" s="9" t="s">
        <v>88</v>
      </c>
      <c r="B27" s="13" t="s">
        <v>89</v>
      </c>
      <c r="C27" s="3">
        <f>SUM(C28:C29)</f>
        <v>9200</v>
      </c>
      <c r="E27" s="41"/>
    </row>
    <row r="28" spans="1:5" ht="97.5" customHeight="1">
      <c r="A28" s="10" t="s">
        <v>90</v>
      </c>
      <c r="B28" s="14" t="s">
        <v>91</v>
      </c>
      <c r="C28" s="4">
        <f>7200+700</f>
        <v>7900</v>
      </c>
      <c r="E28" s="41"/>
    </row>
    <row r="29" spans="1:5" ht="93" customHeight="1">
      <c r="A29" s="10" t="s">
        <v>92</v>
      </c>
      <c r="B29" s="14" t="s">
        <v>93</v>
      </c>
      <c r="C29" s="4">
        <f>22.4+1277.6</f>
        <v>1300</v>
      </c>
      <c r="E29" s="41"/>
    </row>
    <row r="30" spans="1:5" ht="15.75">
      <c r="A30" s="9" t="s">
        <v>94</v>
      </c>
      <c r="B30" s="13" t="s">
        <v>95</v>
      </c>
      <c r="C30" s="3">
        <f>C31</f>
        <v>5</v>
      </c>
      <c r="E30" s="41"/>
    </row>
    <row r="31" spans="1:5" ht="63">
      <c r="A31" s="9" t="s">
        <v>96</v>
      </c>
      <c r="B31" s="13" t="s">
        <v>97</v>
      </c>
      <c r="C31" s="3">
        <f>C32</f>
        <v>5</v>
      </c>
      <c r="E31" s="41"/>
    </row>
    <row r="32" spans="1:5" ht="92.25" customHeight="1">
      <c r="A32" s="10" t="s">
        <v>98</v>
      </c>
      <c r="B32" s="14" t="s">
        <v>99</v>
      </c>
      <c r="C32" s="4">
        <v>5</v>
      </c>
      <c r="E32" s="41"/>
    </row>
    <row r="33" spans="1:5" ht="30" customHeight="1">
      <c r="A33" s="67" t="s">
        <v>138</v>
      </c>
      <c r="B33" s="48" t="s">
        <v>135</v>
      </c>
      <c r="C33" s="3">
        <f>C34</f>
        <v>0.56</v>
      </c>
      <c r="E33" s="41"/>
    </row>
    <row r="34" spans="1:5" ht="20.25" customHeight="1">
      <c r="A34" s="67" t="s">
        <v>139</v>
      </c>
      <c r="B34" s="48" t="s">
        <v>77</v>
      </c>
      <c r="C34" s="3">
        <f>C35</f>
        <v>0.56</v>
      </c>
      <c r="E34" s="41"/>
    </row>
    <row r="35" spans="1:5" ht="33" customHeight="1">
      <c r="A35" s="66" t="s">
        <v>140</v>
      </c>
      <c r="B35" s="50" t="s">
        <v>136</v>
      </c>
      <c r="C35" s="4">
        <f>C36</f>
        <v>0.56</v>
      </c>
      <c r="E35" s="41"/>
    </row>
    <row r="36" spans="1:5" ht="46.5" customHeight="1">
      <c r="A36" s="66" t="s">
        <v>141</v>
      </c>
      <c r="B36" s="50" t="s">
        <v>137</v>
      </c>
      <c r="C36" s="4">
        <v>0.56</v>
      </c>
      <c r="E36" s="41"/>
    </row>
    <row r="37" spans="1:5" ht="47.25">
      <c r="A37" s="9" t="s">
        <v>100</v>
      </c>
      <c r="B37" s="13" t="s">
        <v>101</v>
      </c>
      <c r="C37" s="3">
        <f>SUM(C38+C43)</f>
        <v>4060.5</v>
      </c>
      <c r="E37" s="41"/>
    </row>
    <row r="38" spans="1:5" ht="112.5" customHeight="1">
      <c r="A38" s="9" t="s">
        <v>102</v>
      </c>
      <c r="B38" s="13" t="s">
        <v>103</v>
      </c>
      <c r="C38" s="3">
        <f>SUM(C39+C40)</f>
        <v>3860.5</v>
      </c>
      <c r="E38" s="41"/>
    </row>
    <row r="39" spans="1:5" ht="98.25" customHeight="1">
      <c r="A39" s="10" t="s">
        <v>104</v>
      </c>
      <c r="B39" s="14" t="s">
        <v>105</v>
      </c>
      <c r="C39" s="29">
        <f>423.2-73.2</f>
        <v>350</v>
      </c>
      <c r="E39" s="41"/>
    </row>
    <row r="40" spans="1:5" ht="46.5" customHeight="1">
      <c r="A40" s="9" t="s">
        <v>106</v>
      </c>
      <c r="B40" s="13" t="s">
        <v>107</v>
      </c>
      <c r="C40" s="3">
        <f>C41+C42</f>
        <v>3510.5</v>
      </c>
      <c r="E40" s="41"/>
    </row>
    <row r="41" spans="1:5" ht="34.5" customHeight="1">
      <c r="A41" s="10" t="s">
        <v>108</v>
      </c>
      <c r="B41" s="14" t="s">
        <v>46</v>
      </c>
      <c r="C41" s="4">
        <v>787.8</v>
      </c>
      <c r="E41" s="41"/>
    </row>
    <row r="42" spans="1:5" ht="78" customHeight="1">
      <c r="A42" s="10" t="s">
        <v>109</v>
      </c>
      <c r="B42" s="14" t="s">
        <v>47</v>
      </c>
      <c r="C42" s="4">
        <v>2722.7</v>
      </c>
      <c r="E42" s="41"/>
    </row>
    <row r="43" spans="1:5" ht="116.25" customHeight="1">
      <c r="A43" s="9" t="s">
        <v>110</v>
      </c>
      <c r="B43" s="13" t="s">
        <v>111</v>
      </c>
      <c r="C43" s="3">
        <f>SUM(C44)</f>
        <v>199.99999999999997</v>
      </c>
      <c r="E43" s="41"/>
    </row>
    <row r="44" spans="1:5" ht="93" customHeight="1">
      <c r="A44" s="10" t="s">
        <v>112</v>
      </c>
      <c r="B44" s="14" t="s">
        <v>113</v>
      </c>
      <c r="C44" s="4">
        <f>283.9-83.9</f>
        <v>199.99999999999997</v>
      </c>
      <c r="E44" s="41"/>
    </row>
    <row r="45" spans="1:5" ht="31.5">
      <c r="A45" s="9" t="s">
        <v>114</v>
      </c>
      <c r="B45" s="13" t="s">
        <v>115</v>
      </c>
      <c r="C45" s="3">
        <f>C46+C48</f>
        <v>44.26</v>
      </c>
      <c r="E45" s="41"/>
    </row>
    <row r="46" spans="1:5" ht="27" customHeight="1">
      <c r="A46" s="68" t="s">
        <v>143</v>
      </c>
      <c r="B46" s="70" t="s">
        <v>142</v>
      </c>
      <c r="C46" s="3">
        <f>C47</f>
        <v>40</v>
      </c>
      <c r="E46" s="41"/>
    </row>
    <row r="47" spans="1:5" ht="33" customHeight="1">
      <c r="A47" s="33" t="s">
        <v>116</v>
      </c>
      <c r="B47" s="15" t="s">
        <v>34</v>
      </c>
      <c r="C47" s="4">
        <v>40</v>
      </c>
      <c r="E47" s="41"/>
    </row>
    <row r="48" spans="1:5" ht="24" customHeight="1">
      <c r="A48" s="67" t="s">
        <v>168</v>
      </c>
      <c r="B48" s="48" t="s">
        <v>173</v>
      </c>
      <c r="C48" s="3">
        <f>C49</f>
        <v>4.26</v>
      </c>
      <c r="E48" s="41"/>
    </row>
    <row r="49" spans="1:5" ht="22.5" customHeight="1">
      <c r="A49" s="66" t="s">
        <v>144</v>
      </c>
      <c r="B49" s="50" t="s">
        <v>172</v>
      </c>
      <c r="C49" s="4">
        <f>C50</f>
        <v>4.26</v>
      </c>
      <c r="E49" s="41"/>
    </row>
    <row r="50" spans="1:5" ht="33" customHeight="1">
      <c r="A50" s="66" t="s">
        <v>145</v>
      </c>
      <c r="B50" s="50" t="s">
        <v>171</v>
      </c>
      <c r="C50" s="4">
        <v>4.26</v>
      </c>
      <c r="E50" s="55"/>
    </row>
    <row r="51" spans="1:5" ht="61.5" customHeight="1">
      <c r="A51" s="67" t="s">
        <v>146</v>
      </c>
      <c r="B51" s="48" t="s">
        <v>149</v>
      </c>
      <c r="C51" s="3">
        <f>C52</f>
        <v>10.17</v>
      </c>
      <c r="E51" s="41"/>
    </row>
    <row r="52" spans="1:5" ht="53.25" customHeight="1">
      <c r="A52" s="66" t="s">
        <v>147</v>
      </c>
      <c r="B52" s="54" t="s">
        <v>150</v>
      </c>
      <c r="C52" s="4">
        <f>C53</f>
        <v>10.17</v>
      </c>
      <c r="E52" s="41"/>
    </row>
    <row r="53" spans="1:5" ht="63.75" customHeight="1">
      <c r="A53" s="66" t="s">
        <v>148</v>
      </c>
      <c r="B53" s="54" t="s">
        <v>151</v>
      </c>
      <c r="C53" s="4">
        <v>10.17</v>
      </c>
      <c r="E53" s="55"/>
    </row>
    <row r="54" spans="1:5" ht="15.75">
      <c r="A54" s="9" t="s">
        <v>25</v>
      </c>
      <c r="B54" s="32" t="s">
        <v>26</v>
      </c>
      <c r="C54" s="3">
        <f>SUM(C55)</f>
        <v>14989.689999999999</v>
      </c>
      <c r="E54" s="41"/>
    </row>
    <row r="55" spans="1:5" ht="34.5" customHeight="1">
      <c r="A55" s="9" t="s">
        <v>27</v>
      </c>
      <c r="B55" s="13" t="s">
        <v>28</v>
      </c>
      <c r="C55" s="3">
        <f>C61+C64+C56</f>
        <v>14989.689999999999</v>
      </c>
      <c r="E55" s="41"/>
    </row>
    <row r="56" spans="1:5" ht="36" customHeight="1">
      <c r="A56" s="47" t="s">
        <v>165</v>
      </c>
      <c r="B56" s="48" t="s">
        <v>164</v>
      </c>
      <c r="C56" s="28">
        <f>C57+C59</f>
        <v>7219.5</v>
      </c>
      <c r="E56" s="41"/>
    </row>
    <row r="57" spans="1:5" ht="94.5">
      <c r="A57" s="49" t="s">
        <v>166</v>
      </c>
      <c r="B57" s="50" t="s">
        <v>163</v>
      </c>
      <c r="C57" s="29">
        <f>C58</f>
        <v>1631.79</v>
      </c>
      <c r="E57" s="41"/>
    </row>
    <row r="58" spans="1:5" ht="110.25">
      <c r="A58" s="49" t="s">
        <v>167</v>
      </c>
      <c r="B58" s="50" t="s">
        <v>152</v>
      </c>
      <c r="C58" s="29">
        <v>1631.79</v>
      </c>
      <c r="E58" s="41"/>
    </row>
    <row r="59" spans="1:5" ht="24" customHeight="1">
      <c r="A59" s="44" t="s">
        <v>117</v>
      </c>
      <c r="B59" s="48" t="s">
        <v>118</v>
      </c>
      <c r="C59" s="28">
        <f>C60</f>
        <v>5587.71</v>
      </c>
      <c r="E59" s="41"/>
    </row>
    <row r="60" spans="1:5" ht="27" customHeight="1">
      <c r="A60" s="43" t="s">
        <v>119</v>
      </c>
      <c r="B60" s="50" t="s">
        <v>162</v>
      </c>
      <c r="C60" s="29">
        <v>5587.71</v>
      </c>
      <c r="E60" s="41"/>
    </row>
    <row r="61" spans="1:5" ht="31.5">
      <c r="A61" s="44" t="s">
        <v>35</v>
      </c>
      <c r="B61" s="48" t="s">
        <v>36</v>
      </c>
      <c r="C61" s="28">
        <f>C62+C63</f>
        <v>99.91</v>
      </c>
      <c r="E61" s="41"/>
    </row>
    <row r="62" spans="1:5" ht="47.25">
      <c r="A62" s="43" t="s">
        <v>37</v>
      </c>
      <c r="B62" s="50" t="s">
        <v>42</v>
      </c>
      <c r="C62" s="29">
        <f>98.8+0.11</f>
        <v>98.91</v>
      </c>
      <c r="E62" s="41"/>
    </row>
    <row r="63" spans="1:5" ht="47.25">
      <c r="A63" s="43" t="s">
        <v>50</v>
      </c>
      <c r="B63" s="50" t="s">
        <v>155</v>
      </c>
      <c r="C63" s="29">
        <v>1</v>
      </c>
      <c r="E63" s="41"/>
    </row>
    <row r="64" spans="1:5" ht="15.75">
      <c r="A64" s="44" t="s">
        <v>120</v>
      </c>
      <c r="B64" s="48" t="s">
        <v>30</v>
      </c>
      <c r="C64" s="28">
        <f>C65</f>
        <v>7670.28</v>
      </c>
      <c r="E64" s="41"/>
    </row>
    <row r="65" spans="1:5" ht="31.5">
      <c r="A65" s="44" t="s">
        <v>31</v>
      </c>
      <c r="B65" s="48" t="s">
        <v>32</v>
      </c>
      <c r="C65" s="28">
        <f>C66+C67+C68+C70+C71+C69</f>
        <v>7670.28</v>
      </c>
      <c r="E65" s="41"/>
    </row>
    <row r="66" spans="1:5" ht="63">
      <c r="A66" s="43" t="s">
        <v>56</v>
      </c>
      <c r="B66" s="50" t="s">
        <v>43</v>
      </c>
      <c r="C66" s="29">
        <v>2399.54</v>
      </c>
      <c r="E66" s="41"/>
    </row>
    <row r="67" spans="1:5" ht="78.75" hidden="1">
      <c r="A67" s="43" t="s">
        <v>121</v>
      </c>
      <c r="B67" s="50" t="s">
        <v>48</v>
      </c>
      <c r="C67" s="29">
        <v>0</v>
      </c>
      <c r="E67" s="41"/>
    </row>
    <row r="68" spans="1:5" ht="236.25" hidden="1">
      <c r="A68" s="53" t="s">
        <v>122</v>
      </c>
      <c r="B68" s="52" t="s">
        <v>44</v>
      </c>
      <c r="C68" s="58">
        <v>0</v>
      </c>
      <c r="E68" s="41"/>
    </row>
    <row r="69" spans="1:17" ht="141" customHeight="1">
      <c r="A69" s="53" t="s">
        <v>64</v>
      </c>
      <c r="B69" s="52" t="s">
        <v>44</v>
      </c>
      <c r="C69" s="29">
        <v>4270.07</v>
      </c>
      <c r="E69" s="41"/>
      <c r="Q69" s="42"/>
    </row>
    <row r="70" spans="1:5" ht="47.25">
      <c r="A70" s="53" t="s">
        <v>54</v>
      </c>
      <c r="B70" s="50" t="s">
        <v>52</v>
      </c>
      <c r="C70" s="29">
        <v>930</v>
      </c>
      <c r="E70" s="41"/>
    </row>
    <row r="71" spans="1:5" ht="66.75" customHeight="1">
      <c r="A71" s="53" t="s">
        <v>55</v>
      </c>
      <c r="B71" s="50" t="s">
        <v>53</v>
      </c>
      <c r="C71" s="29">
        <v>70.67</v>
      </c>
      <c r="E71" s="41"/>
    </row>
    <row r="72" spans="1:5" ht="22.5" customHeight="1">
      <c r="A72" s="10"/>
      <c r="B72" s="9" t="s">
        <v>123</v>
      </c>
      <c r="C72" s="3">
        <f>SUM(C17+C54)</f>
        <v>29595.18</v>
      </c>
      <c r="E72" s="59"/>
    </row>
    <row r="73" ht="15" customHeight="1"/>
    <row r="74" spans="1:4" ht="15.75" customHeight="1">
      <c r="A74" s="62"/>
      <c r="B74" s="62"/>
      <c r="C74" s="62"/>
      <c r="D74" s="62"/>
    </row>
    <row r="75" spans="1:4" ht="15">
      <c r="A75" s="69"/>
      <c r="B75" s="34" t="s">
        <v>125</v>
      </c>
      <c r="C75" s="35">
        <v>27803172.25</v>
      </c>
      <c r="D75" s="69"/>
    </row>
    <row r="76" spans="1:4" ht="15">
      <c r="A76" s="69"/>
      <c r="B76" s="34" t="s">
        <v>126</v>
      </c>
      <c r="C76" s="35">
        <v>14605491.46</v>
      </c>
      <c r="D76" s="69"/>
    </row>
    <row r="77" spans="1:4" ht="15">
      <c r="A77" s="69"/>
      <c r="B77" s="36" t="s">
        <v>127</v>
      </c>
      <c r="C77" s="37"/>
      <c r="D77" s="69"/>
    </row>
    <row r="78" spans="1:4" ht="15">
      <c r="A78" s="69"/>
      <c r="B78" s="36" t="s">
        <v>128</v>
      </c>
      <c r="C78" s="37"/>
      <c r="D78" s="69"/>
    </row>
    <row r="79" spans="1:4" ht="15">
      <c r="A79" s="69"/>
      <c r="B79" s="36" t="s">
        <v>129</v>
      </c>
      <c r="C79" s="37"/>
      <c r="D79" s="69"/>
    </row>
    <row r="80" spans="1:4" ht="15">
      <c r="A80" s="69"/>
      <c r="B80" s="38" t="s">
        <v>130</v>
      </c>
      <c r="C80" s="39">
        <f>C76+C77+C78+C79</f>
        <v>14605491.46</v>
      </c>
      <c r="D80" s="69"/>
    </row>
    <row r="81" spans="1:4" ht="15">
      <c r="A81" s="69"/>
      <c r="B81" s="34" t="s">
        <v>131</v>
      </c>
      <c r="C81" s="35">
        <v>13197680.79</v>
      </c>
      <c r="D81" s="69"/>
    </row>
    <row r="82" spans="1:4" ht="15">
      <c r="A82" s="69"/>
      <c r="B82" s="36" t="s">
        <v>154</v>
      </c>
      <c r="C82" s="39">
        <v>1792000</v>
      </c>
      <c r="D82" s="69"/>
    </row>
    <row r="83" spans="1:4" ht="15">
      <c r="A83" s="69"/>
      <c r="B83" s="36"/>
      <c r="C83" s="39"/>
      <c r="D83" s="69"/>
    </row>
    <row r="84" spans="1:4" ht="15">
      <c r="A84" s="69"/>
      <c r="B84" s="38" t="s">
        <v>132</v>
      </c>
      <c r="C84" s="39">
        <f>C81+C82+C83</f>
        <v>14989680.79</v>
      </c>
      <c r="D84" s="69"/>
    </row>
    <row r="85" spans="1:4" ht="15">
      <c r="A85" s="69"/>
      <c r="B85" s="38" t="s">
        <v>133</v>
      </c>
      <c r="C85" s="40">
        <f>C80+C84</f>
        <v>29595172.25</v>
      </c>
      <c r="D85" s="69"/>
    </row>
    <row r="86" spans="1:4" ht="12.75">
      <c r="A86" s="69"/>
      <c r="B86" s="63"/>
      <c r="C86" s="63"/>
      <c r="D86" s="69"/>
    </row>
    <row r="87" spans="1:4" ht="12.75">
      <c r="A87" s="69"/>
      <c r="B87" s="63"/>
      <c r="C87" s="63"/>
      <c r="D87" s="69"/>
    </row>
    <row r="88" spans="1:4" ht="12.75">
      <c r="A88" s="69"/>
      <c r="B88" s="69"/>
      <c r="C88" s="69"/>
      <c r="D88" s="69"/>
    </row>
    <row r="89" spans="1:4" ht="12.75">
      <c r="A89" s="69"/>
      <c r="B89" s="69"/>
      <c r="C89" s="69"/>
      <c r="D89" s="69"/>
    </row>
    <row r="90" spans="1:4" ht="12.75">
      <c r="A90" s="69"/>
      <c r="B90" s="69"/>
      <c r="C90" s="69"/>
      <c r="D90" s="69"/>
    </row>
    <row r="91" spans="1:4" ht="12.75">
      <c r="A91" s="69"/>
      <c r="B91" s="69"/>
      <c r="C91" s="69"/>
      <c r="D91" s="69"/>
    </row>
    <row r="92" spans="1:4" ht="12.75">
      <c r="A92" s="69"/>
      <c r="B92" s="69"/>
      <c r="C92" s="69"/>
      <c r="D92" s="69"/>
    </row>
    <row r="93" spans="1:4" ht="12.75">
      <c r="A93" s="69"/>
      <c r="B93" s="69"/>
      <c r="C93" s="69"/>
      <c r="D93" s="69"/>
    </row>
    <row r="94" spans="1:4" ht="12.75">
      <c r="A94" s="69"/>
      <c r="B94" s="69"/>
      <c r="C94" s="69"/>
      <c r="D94" s="69"/>
    </row>
    <row r="95" spans="1:4" ht="12.75">
      <c r="A95" s="69"/>
      <c r="B95" s="69"/>
      <c r="C95" s="69"/>
      <c r="D95" s="69"/>
    </row>
    <row r="96" spans="1:4" ht="12.75">
      <c r="A96" s="69"/>
      <c r="B96" s="69"/>
      <c r="C96" s="69"/>
      <c r="D96" s="69"/>
    </row>
    <row r="97" spans="1:4" ht="12.75">
      <c r="A97" s="69"/>
      <c r="B97" s="69"/>
      <c r="C97" s="69"/>
      <c r="D97" s="69"/>
    </row>
    <row r="98" spans="1:4" ht="12.75">
      <c r="A98" s="69"/>
      <c r="B98" s="69"/>
      <c r="C98" s="69"/>
      <c r="D98" s="69"/>
    </row>
    <row r="99" spans="1:4" ht="12.75">
      <c r="A99" s="69"/>
      <c r="B99" s="69"/>
      <c r="C99" s="69"/>
      <c r="D99" s="69"/>
    </row>
    <row r="100" spans="1:4" ht="12.75">
      <c r="A100" s="69"/>
      <c r="B100" s="69"/>
      <c r="C100" s="69"/>
      <c r="D100" s="69"/>
    </row>
    <row r="101" spans="1:4" ht="12.75">
      <c r="A101" s="69"/>
      <c r="B101" s="69"/>
      <c r="C101" s="69"/>
      <c r="D101" s="69"/>
    </row>
    <row r="102" spans="1:4" ht="12.75">
      <c r="A102" s="69"/>
      <c r="B102" s="69"/>
      <c r="C102" s="69"/>
      <c r="D102" s="69"/>
    </row>
    <row r="103" spans="1:4" ht="12.75">
      <c r="A103" s="69"/>
      <c r="B103" s="69"/>
      <c r="C103" s="69"/>
      <c r="D103" s="69"/>
    </row>
    <row r="104" spans="1:4" ht="12.75">
      <c r="A104" s="69"/>
      <c r="B104" s="69"/>
      <c r="C104" s="69"/>
      <c r="D104" s="69"/>
    </row>
    <row r="105" spans="1:4" ht="12.75">
      <c r="A105" s="69"/>
      <c r="B105" s="69"/>
      <c r="C105" s="69"/>
      <c r="D105" s="69"/>
    </row>
    <row r="106" spans="1:4" ht="12.75">
      <c r="A106" s="69"/>
      <c r="B106" s="69"/>
      <c r="C106" s="69"/>
      <c r="D106" s="69"/>
    </row>
    <row r="107" spans="1:4" ht="12.75">
      <c r="A107" s="69"/>
      <c r="B107" s="69"/>
      <c r="C107" s="69"/>
      <c r="D107" s="69"/>
    </row>
    <row r="108" spans="1:4" ht="12.75">
      <c r="A108" s="69"/>
      <c r="B108" s="69"/>
      <c r="C108" s="69"/>
      <c r="D108" s="69"/>
    </row>
    <row r="109" spans="1:4" ht="12.75">
      <c r="A109" s="69"/>
      <c r="B109" s="69"/>
      <c r="C109" s="69"/>
      <c r="D109" s="69"/>
    </row>
    <row r="110" spans="1:4" ht="12.75">
      <c r="A110" s="69"/>
      <c r="B110" s="69"/>
      <c r="C110" s="69"/>
      <c r="D110" s="69"/>
    </row>
    <row r="111" spans="1:4" ht="12.75">
      <c r="A111" s="62"/>
      <c r="B111" s="62"/>
      <c r="C111" s="62"/>
      <c r="D111" s="62"/>
    </row>
    <row r="112" spans="1:4" ht="12.75">
      <c r="A112" s="62"/>
      <c r="B112" s="62"/>
      <c r="C112" s="62"/>
      <c r="D112" s="62"/>
    </row>
    <row r="113" spans="1:4" ht="12.75">
      <c r="A113" s="62"/>
      <c r="B113" s="62"/>
      <c r="C113" s="62"/>
      <c r="D113" s="62"/>
    </row>
    <row r="114" spans="1:4" ht="12.75">
      <c r="A114" s="62"/>
      <c r="B114" s="62"/>
      <c r="C114" s="62"/>
      <c r="D114" s="62"/>
    </row>
    <row r="115" spans="1:4" ht="12.75">
      <c r="A115" s="62"/>
      <c r="B115" s="62"/>
      <c r="C115" s="62"/>
      <c r="D115" s="62"/>
    </row>
  </sheetData>
  <sheetProtection/>
  <mergeCells count="9">
    <mergeCell ref="B3:C3"/>
    <mergeCell ref="A9:C9"/>
    <mergeCell ref="A10:C10"/>
    <mergeCell ref="A11:C11"/>
    <mergeCell ref="B7:C7"/>
    <mergeCell ref="A12:C12"/>
    <mergeCell ref="A14:A15"/>
    <mergeCell ref="B14:B15"/>
    <mergeCell ref="C14:C15"/>
  </mergeCells>
  <printOptions/>
  <pageMargins left="0.35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3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38</v>
      </c>
    </row>
    <row r="2" spans="1:3" ht="15.75">
      <c r="A2" s="5"/>
      <c r="B2" s="5"/>
      <c r="C2" s="6" t="s">
        <v>0</v>
      </c>
    </row>
    <row r="3" spans="1:3" ht="15.75">
      <c r="A3" s="5"/>
      <c r="B3" s="71" t="s">
        <v>17</v>
      </c>
      <c r="C3" s="71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39</v>
      </c>
    </row>
    <row r="7" spans="1:3" ht="15.75">
      <c r="A7" s="5"/>
      <c r="B7" s="71" t="s">
        <v>174</v>
      </c>
      <c r="C7" s="71"/>
    </row>
    <row r="8" spans="1:3" ht="15.75">
      <c r="A8" s="5"/>
      <c r="B8" s="5"/>
      <c r="C8" s="16"/>
    </row>
    <row r="9" spans="1:3" ht="15.75">
      <c r="A9" s="5"/>
      <c r="B9" s="5"/>
      <c r="C9" s="16"/>
    </row>
    <row r="10" spans="1:3" ht="15.75">
      <c r="A10" s="5"/>
      <c r="B10" s="5"/>
      <c r="C10" s="16"/>
    </row>
    <row r="11" spans="1:3" ht="15.75">
      <c r="A11" s="5"/>
      <c r="B11" s="5"/>
      <c r="C11" s="16"/>
    </row>
    <row r="12" spans="1:3" ht="15.75">
      <c r="A12" s="72" t="s">
        <v>26</v>
      </c>
      <c r="B12" s="77"/>
      <c r="C12" s="77"/>
    </row>
    <row r="13" spans="1:3" ht="15.75">
      <c r="A13" s="72" t="s">
        <v>51</v>
      </c>
      <c r="B13" s="77"/>
      <c r="C13" s="77"/>
    </row>
    <row r="14" spans="1:3" ht="15.75">
      <c r="A14" s="16"/>
      <c r="B14" s="5"/>
      <c r="C14" s="16"/>
    </row>
    <row r="15" spans="1:3" ht="45" customHeight="1">
      <c r="A15" s="17" t="s">
        <v>24</v>
      </c>
      <c r="B15" s="18" t="s">
        <v>40</v>
      </c>
      <c r="C15" s="19" t="s">
        <v>41</v>
      </c>
    </row>
    <row r="16" spans="1:3" ht="15.75">
      <c r="A16" s="20">
        <v>1</v>
      </c>
      <c r="B16" s="20">
        <v>2</v>
      </c>
      <c r="C16" s="20">
        <v>3</v>
      </c>
    </row>
    <row r="17" spans="1:3" ht="15.75">
      <c r="A17" s="9" t="s">
        <v>25</v>
      </c>
      <c r="B17" s="9" t="s">
        <v>26</v>
      </c>
      <c r="C17" s="21">
        <f>SUM(C18)</f>
        <v>14989.689999999999</v>
      </c>
    </row>
    <row r="18" spans="1:3" ht="47.25" customHeight="1">
      <c r="A18" s="44" t="s">
        <v>27</v>
      </c>
      <c r="B18" s="45" t="s">
        <v>28</v>
      </c>
      <c r="C18" s="46">
        <f>C19+C27+C30</f>
        <v>14989.689999999999</v>
      </c>
    </row>
    <row r="19" spans="1:3" ht="47.25" customHeight="1">
      <c r="A19" s="47" t="s">
        <v>165</v>
      </c>
      <c r="B19" s="48" t="s">
        <v>164</v>
      </c>
      <c r="C19" s="46">
        <f>C20+C22</f>
        <v>7219.5</v>
      </c>
    </row>
    <row r="20" spans="1:3" ht="47.25" customHeight="1">
      <c r="A20" s="49" t="s">
        <v>166</v>
      </c>
      <c r="B20" s="50" t="s">
        <v>134</v>
      </c>
      <c r="C20" s="46">
        <f>C21</f>
        <v>1631.79</v>
      </c>
    </row>
    <row r="21" spans="1:3" ht="114.75" customHeight="1">
      <c r="A21" s="49" t="s">
        <v>167</v>
      </c>
      <c r="B21" s="50" t="s">
        <v>152</v>
      </c>
      <c r="C21" s="51">
        <v>1631.79</v>
      </c>
    </row>
    <row r="22" spans="1:3" ht="26.25" customHeight="1">
      <c r="A22" s="44" t="s">
        <v>117</v>
      </c>
      <c r="B22" s="48" t="s">
        <v>118</v>
      </c>
      <c r="C22" s="46">
        <f>C23+C24+C25+C26</f>
        <v>5587.71</v>
      </c>
    </row>
    <row r="23" spans="1:3" ht="47.25" customHeight="1">
      <c r="A23" s="43" t="s">
        <v>119</v>
      </c>
      <c r="B23" s="50" t="s">
        <v>124</v>
      </c>
      <c r="C23" s="51">
        <v>1029.41</v>
      </c>
    </row>
    <row r="24" spans="1:3" ht="172.5" customHeight="1">
      <c r="A24" s="43" t="s">
        <v>119</v>
      </c>
      <c r="B24" s="50" t="s">
        <v>157</v>
      </c>
      <c r="C24" s="51">
        <v>2366</v>
      </c>
    </row>
    <row r="25" spans="1:3" ht="143.25" customHeight="1">
      <c r="A25" s="43" t="s">
        <v>119</v>
      </c>
      <c r="B25" s="65" t="s">
        <v>156</v>
      </c>
      <c r="C25" s="51">
        <v>400.3</v>
      </c>
    </row>
    <row r="26" spans="1:3" ht="66" customHeight="1">
      <c r="A26" s="43" t="s">
        <v>119</v>
      </c>
      <c r="B26" s="50" t="s">
        <v>161</v>
      </c>
      <c r="C26" s="51">
        <v>1792</v>
      </c>
    </row>
    <row r="27" spans="1:3" ht="36" customHeight="1">
      <c r="A27" s="44" t="s">
        <v>35</v>
      </c>
      <c r="B27" s="48" t="s">
        <v>36</v>
      </c>
      <c r="C27" s="46">
        <f>C28+C29</f>
        <v>99.91</v>
      </c>
    </row>
    <row r="28" spans="1:3" ht="66" customHeight="1">
      <c r="A28" s="43" t="s">
        <v>37</v>
      </c>
      <c r="B28" s="50" t="s">
        <v>42</v>
      </c>
      <c r="C28" s="51">
        <f>98.8+0.11</f>
        <v>98.91</v>
      </c>
    </row>
    <row r="29" spans="1:3" ht="49.5" customHeight="1">
      <c r="A29" s="43" t="s">
        <v>50</v>
      </c>
      <c r="B29" s="50" t="s">
        <v>155</v>
      </c>
      <c r="C29" s="51">
        <v>1</v>
      </c>
    </row>
    <row r="30" spans="1:3" ht="15.75">
      <c r="A30" s="44" t="s">
        <v>29</v>
      </c>
      <c r="B30" s="45" t="s">
        <v>30</v>
      </c>
      <c r="C30" s="46">
        <f>SUM(C31)</f>
        <v>7670.28</v>
      </c>
    </row>
    <row r="31" spans="1:3" ht="31.5">
      <c r="A31" s="44" t="s">
        <v>31</v>
      </c>
      <c r="B31" s="45" t="s">
        <v>32</v>
      </c>
      <c r="C31" s="46">
        <f>C32+C34+C35+C33</f>
        <v>7670.28</v>
      </c>
    </row>
    <row r="32" spans="1:3" ht="47.25">
      <c r="A32" s="43" t="s">
        <v>56</v>
      </c>
      <c r="B32" s="52" t="s">
        <v>33</v>
      </c>
      <c r="C32" s="51">
        <v>2399.54</v>
      </c>
    </row>
    <row r="33" spans="1:3" ht="257.25" customHeight="1">
      <c r="A33" s="53" t="s">
        <v>64</v>
      </c>
      <c r="B33" s="52" t="s">
        <v>44</v>
      </c>
      <c r="C33" s="51">
        <v>4270.07</v>
      </c>
    </row>
    <row r="34" spans="1:3" ht="63">
      <c r="A34" s="12" t="s">
        <v>54</v>
      </c>
      <c r="B34" s="15" t="s">
        <v>52</v>
      </c>
      <c r="C34" s="22">
        <v>930</v>
      </c>
    </row>
    <row r="35" spans="1:3" ht="78.75">
      <c r="A35" s="12" t="s">
        <v>55</v>
      </c>
      <c r="B35" s="15" t="s">
        <v>53</v>
      </c>
      <c r="C35" s="22">
        <v>70.67</v>
      </c>
    </row>
  </sheetData>
  <sheetProtection/>
  <mergeCells count="4">
    <mergeCell ref="B3:C3"/>
    <mergeCell ref="A12:C12"/>
    <mergeCell ref="A13:C13"/>
    <mergeCell ref="B7:C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C1">
      <selection activeCell="D11" sqref="D11"/>
    </sheetView>
  </sheetViews>
  <sheetFormatPr defaultColWidth="9.140625" defaultRowHeight="12.75"/>
  <cols>
    <col min="1" max="1" width="6.8515625" style="23" customWidth="1"/>
    <col min="2" max="2" width="28.8515625" style="23" customWidth="1"/>
    <col min="3" max="3" width="32.57421875" style="23" customWidth="1"/>
    <col min="4" max="4" width="51.28125" style="23" customWidth="1"/>
    <col min="5" max="5" width="16.140625" style="23" customWidth="1"/>
    <col min="6" max="6" width="49.8515625" style="23" customWidth="1"/>
    <col min="7" max="16384" width="9.140625" style="23" customWidth="1"/>
  </cols>
  <sheetData>
    <row r="2" spans="2:6" ht="15.75">
      <c r="B2" s="78" t="s">
        <v>170</v>
      </c>
      <c r="C2" s="78"/>
      <c r="D2" s="78"/>
      <c r="E2" s="78"/>
      <c r="F2" s="78"/>
    </row>
    <row r="5" spans="1:6" s="25" customFormat="1" ht="36.75" customHeight="1">
      <c r="A5" s="24" t="s">
        <v>57</v>
      </c>
      <c r="B5" s="24" t="s">
        <v>58</v>
      </c>
      <c r="C5" s="24" t="s">
        <v>24</v>
      </c>
      <c r="D5" s="24" t="s">
        <v>59</v>
      </c>
      <c r="E5" s="24" t="s">
        <v>60</v>
      </c>
      <c r="F5" s="24" t="s">
        <v>61</v>
      </c>
    </row>
    <row r="6" spans="1:6" s="25" customFormat="1" ht="85.5" customHeight="1">
      <c r="A6" s="56">
        <v>1</v>
      </c>
      <c r="B6" s="57" t="s">
        <v>62</v>
      </c>
      <c r="C6" s="12" t="s">
        <v>160</v>
      </c>
      <c r="D6" s="50" t="s">
        <v>161</v>
      </c>
      <c r="E6" s="60">
        <v>1792000</v>
      </c>
      <c r="F6" s="64" t="s">
        <v>169</v>
      </c>
    </row>
    <row r="7" spans="1:6" ht="18" customHeight="1">
      <c r="A7" s="79" t="s">
        <v>63</v>
      </c>
      <c r="B7" s="80"/>
      <c r="C7" s="80"/>
      <c r="D7" s="81"/>
      <c r="E7" s="61">
        <f>SUM(E6:E6)</f>
        <v>1792000</v>
      </c>
      <c r="F7" s="26"/>
    </row>
    <row r="8" ht="15.75">
      <c r="E8" s="27"/>
    </row>
    <row r="9" ht="15.75">
      <c r="E9" s="27"/>
    </row>
    <row r="10" ht="15.75">
      <c r="E10" s="27"/>
    </row>
  </sheetData>
  <sheetProtection/>
  <mergeCells count="2">
    <mergeCell ref="B2:F2"/>
    <mergeCell ref="A7:D7"/>
  </mergeCells>
  <printOptions/>
  <pageMargins left="0.7874015748031497" right="0.5118110236220472" top="0.5905511811023623" bottom="0.1968503937007874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2014-10-21T13:57:36Z</cp:lastPrinted>
  <dcterms:created xsi:type="dcterms:W3CDTF">1996-10-08T23:32:33Z</dcterms:created>
  <dcterms:modified xsi:type="dcterms:W3CDTF">2014-11-07T08:26:16Z</dcterms:modified>
  <cp:category/>
  <cp:version/>
  <cp:contentType/>
  <cp:contentStatus/>
</cp:coreProperties>
</file>