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541" yWindow="0" windowWidth="12120" windowHeight="6945" tabRatio="622" activeTab="4"/>
  </bookViews>
  <sheets>
    <sheet name="Ведомственная" sheetId="1" r:id="rId1"/>
    <sheet name="Функциональная " sheetId="2" r:id="rId2"/>
    <sheet name="Среднеспис числ год" sheetId="3" r:id="rId3"/>
    <sheet name="Резервный фонд" sheetId="4" r:id="rId4"/>
    <sheet name="адресная" sheetId="5" r:id="rId5"/>
  </sheets>
  <definedNames>
    <definedName name="FIO" localSheetId="0">'Ведомственная'!$F$11</definedName>
    <definedName name="_xlnm.Print_Titles" localSheetId="0">'Ведомственная'!$13:$13</definedName>
  </definedNames>
  <calcPr fullCalcOnLoad="1"/>
</workbook>
</file>

<file path=xl/sharedStrings.xml><?xml version="1.0" encoding="utf-8"?>
<sst xmlns="http://schemas.openxmlformats.org/spreadsheetml/2006/main" count="1125" uniqueCount="230">
  <si>
    <t>0800</t>
  </si>
  <si>
    <t/>
  </si>
  <si>
    <t>0100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</si>
  <si>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</si>
  <si>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</si>
  <si>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1000</t>
  </si>
  <si>
    <t>1100</t>
  </si>
  <si>
    <t>Иные межбюджетные трансферты</t>
  </si>
  <si>
    <t>Наименование</t>
  </si>
  <si>
    <t>0500</t>
  </si>
  <si>
    <t>Мобилизационная и вневойсковая подготовка</t>
  </si>
  <si>
    <t>Осуществление первичного воинского учета на территориях, где отсутствуют военные комиссариаты</t>
  </si>
  <si>
    <t>Благоустройство</t>
  </si>
  <si>
    <t>Культура</t>
  </si>
  <si>
    <t>0801</t>
  </si>
  <si>
    <t>0200</t>
  </si>
  <si>
    <t>0203</t>
  </si>
  <si>
    <t>0300</t>
  </si>
  <si>
    <t>0503</t>
  </si>
  <si>
    <t>к решению совета депутатов</t>
  </si>
  <si>
    <t xml:space="preserve">муниципального образования </t>
  </si>
  <si>
    <t>Киришского муниципального района</t>
  </si>
  <si>
    <t xml:space="preserve">                 Ленинградской области</t>
  </si>
  <si>
    <t>1001</t>
  </si>
  <si>
    <t>Пенсионное обеспечение</t>
  </si>
  <si>
    <t>Наименование показателя</t>
  </si>
  <si>
    <t>ИТОГО</t>
  </si>
  <si>
    <t>1101</t>
  </si>
  <si>
    <t>0106</t>
  </si>
  <si>
    <t>Обеспечение деятельности финансовых, налоговых и таможенных органов и органов финансового (финансово-бюджетного) надзора</t>
  </si>
  <si>
    <t>0309</t>
  </si>
  <si>
    <t>Защита населения и территории от чрезвычайных ситуаций природного и техногенного характера, гражданская оборона</t>
  </si>
  <si>
    <t>Приложение 4</t>
  </si>
  <si>
    <t>Сумма (тысяч рублей)</t>
  </si>
  <si>
    <t>Код главного распорядителя бюджетных средств</t>
  </si>
  <si>
    <t>Код раздела</t>
  </si>
  <si>
    <t>Код подраздела</t>
  </si>
  <si>
    <t>Код целевой статьи</t>
  </si>
  <si>
    <t>Код вида расходов</t>
  </si>
  <si>
    <t>Ленинградской области</t>
  </si>
  <si>
    <t xml:space="preserve">Киришского муниципального района </t>
  </si>
  <si>
    <t>Использование средств  и  изменение  ассигнований резервного фонда</t>
  </si>
  <si>
    <t xml:space="preserve">Документ-основание </t>
  </si>
  <si>
    <t>Целевое назначение</t>
  </si>
  <si>
    <t>Получатель средств</t>
  </si>
  <si>
    <t>Выделено  средств   из резервного фонда               ( тыс. руб.)</t>
  </si>
  <si>
    <t>Изменение ассигнований резервного фонда (тыс.руб.)</t>
  </si>
  <si>
    <t>Использовано (тыс.руб.)</t>
  </si>
  <si>
    <t>ОБЩЕГОСУДАРСТВЕННЫЕ ВОПРОСЫ</t>
  </si>
  <si>
    <t>Обеспечение деятельности аппарата органа местного самоуправления муниципального образования</t>
  </si>
  <si>
    <t>Расходы на оплату труда работников органа местного самоуправления</t>
  </si>
  <si>
    <t>Расходы на выплаты персоналу государственных (муниципальных) органов</t>
  </si>
  <si>
    <t>Расходы на обеспечение функций органа  местного самоуправления</t>
  </si>
  <si>
    <t>Иные закупки товаров, работ и услуг для обеспечения государственных (муниципальных) нужд</t>
  </si>
  <si>
    <t>Непрограммные расходы на переданные полномочия в соответствии с заключенными соглашениями</t>
  </si>
  <si>
    <t>Межбюджетные трансферты на создание условий для обеспечения жителей поселений услугами связи, общественного питания, торговли и бытового обслуживания</t>
  </si>
  <si>
    <t>Межбюджетные трансферты на  осуществление части полномочий по организации разработки генеральных планов поселения,  правил землепользования и застройки, выдаче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поселения, резервированию и изъятию, в том числе путем выкупа, земельных участков в границах поселения для муниципальных нужд</t>
  </si>
  <si>
    <t>Межбюджетные трансферты на осуществление части полномочий по созданию условий для развития малого и среднего предпринимательства</t>
  </si>
  <si>
    <t>Межбюджетные трансферты на  осуществление части  полномочий по формированию, исполнению бюджетов поселений и контролю за исполнением данных бюджетов в соответствии с заключенными соглашениями</t>
  </si>
  <si>
    <t>НАЦИОНАЛЬНАЯ ОБОРОНА</t>
  </si>
  <si>
    <t>Непрограмные расходы за счет субсидий, субвенций и иных межбюджетных трасфертов из бюджетов других уровней</t>
  </si>
  <si>
    <t>Расходы на выплаты персоналу казенных учреждений</t>
  </si>
  <si>
    <t>НАЦИОНАЛЬНАЯ БЕЗОПАСНОСТЬ И ПРАВООХРАНИТЕЛЬНАЯ ДЕЯТЕЛЬНОСТЬ</t>
  </si>
  <si>
    <t>Межбюджетные трансферты на передачу полномочий по предупреждению и ликвидации последствий чрезвычайных ситуаций в границах поселений</t>
  </si>
  <si>
    <t>ЖИЛИЩНО-КОММУНАЛЬНОЕ ХОЗЯЙСТВО</t>
  </si>
  <si>
    <t>Межбюджетные трансферты на передачу части полномочий по организации ритуальных услуг по вывозу умерших граждан из внебольничных условий</t>
  </si>
  <si>
    <t>КУЛЬТУРА, КИНЕМАТОГРАФИЯ</t>
  </si>
  <si>
    <t>Создание условий для организации досуга и обеспечения жителей поселения услугами организаций культуры</t>
  </si>
  <si>
    <t>Организация библиотечного обслуживания населения</t>
  </si>
  <si>
    <t>СОЦИАЛЬНАЯ ПОЛИТИКА</t>
  </si>
  <si>
    <t>Пенсионное обеспечение  муниципальных служащих</t>
  </si>
  <si>
    <t>Социальные выплаты гражданам, кроме публичных нормативных социальных выплат</t>
  </si>
  <si>
    <t>ФИЗИЧЕСКАЯ КУЛЬТУРА И СПОРТ</t>
  </si>
  <si>
    <t>Физическая культура</t>
  </si>
  <si>
    <t>Итого</t>
  </si>
  <si>
    <t>1100000</t>
  </si>
  <si>
    <t>1130000</t>
  </si>
  <si>
    <t>1130100</t>
  </si>
  <si>
    <t>120</t>
  </si>
  <si>
    <t>1130200</t>
  </si>
  <si>
    <t>240</t>
  </si>
  <si>
    <t>2100000</t>
  </si>
  <si>
    <t>2190000</t>
  </si>
  <si>
    <t>2190091</t>
  </si>
  <si>
    <t>540</t>
  </si>
  <si>
    <t>2190092</t>
  </si>
  <si>
    <t>2190093</t>
  </si>
  <si>
    <t>2190030</t>
  </si>
  <si>
    <t>2180000</t>
  </si>
  <si>
    <t>110</t>
  </si>
  <si>
    <t>2190010</t>
  </si>
  <si>
    <t>2190020</t>
  </si>
  <si>
    <t>2170000</t>
  </si>
  <si>
    <t>2170019</t>
  </si>
  <si>
    <t>2170020</t>
  </si>
  <si>
    <t>2170021</t>
  </si>
  <si>
    <t>320</t>
  </si>
  <si>
    <t>2170022</t>
  </si>
  <si>
    <t>муниципальные служащие</t>
  </si>
  <si>
    <t>работники муниципальных учреждений</t>
  </si>
  <si>
    <t>Кусинское сельское поселение</t>
  </si>
  <si>
    <t>Администрация Кусинского сельского поселения</t>
  </si>
  <si>
    <t>955</t>
  </si>
  <si>
    <t>Обеспечение деятельности органов местного самоуправления муниципального образования Кусинское сельское поселение</t>
  </si>
  <si>
    <t>1137134</t>
  </si>
  <si>
    <t>Расходы на обеспечение функций  органа местного самоуправления  по выполнению отдельных государственных полномочий Ленинградской области в сфере административных правоотношений</t>
  </si>
  <si>
    <t>Непрограммные расходы муниципального образования  Кусинское сельское поселение</t>
  </si>
  <si>
    <t>2190070</t>
  </si>
  <si>
    <t>Межбюджетные трансферты на  исполнение полномочий по осуществлению внешнего муниципального финансового контроля</t>
  </si>
  <si>
    <t>0113</t>
  </si>
  <si>
    <t>Другие общегосударственные вопросы</t>
  </si>
  <si>
    <t>Непрограммные расходы за счет средств бюджета муниципального образования Кусинское сельское поселение, не вошедшие в другие целевые статьи</t>
  </si>
  <si>
    <t>2170005</t>
  </si>
  <si>
    <t>Оценка недвижимости, признание прав и регулирование отношений по собственности муниципального образования</t>
  </si>
  <si>
    <t>0400</t>
  </si>
  <si>
    <t>НАЦИОНАЛЬНАЯ ЭКОНОМИКА</t>
  </si>
  <si>
    <t>0409</t>
  </si>
  <si>
    <t>Дорожное хозяйство (дорожные фонды)</t>
  </si>
  <si>
    <t>7100000</t>
  </si>
  <si>
    <t>Муниципальная программа "Ремонт и содержание улично-дорожной сети муниципального образования Кусинское сельское поселение 2012-2014 годы"</t>
  </si>
  <si>
    <t>0502</t>
  </si>
  <si>
    <t>Коммунальное хозяйство</t>
  </si>
  <si>
    <t>7200000</t>
  </si>
  <si>
    <t>Муниципальная программа "Обеспечение населения чистой питьевой водой на территории муниципального образования Кусинское сельское поселение на 2012-2014 годы"</t>
  </si>
  <si>
    <t>2170010</t>
  </si>
  <si>
    <t>Уличное освещение</t>
  </si>
  <si>
    <t>2170012</t>
  </si>
  <si>
    <t>Организация ритуальных услуг и содержание мест захоронения</t>
  </si>
  <si>
    <t>2170015</t>
  </si>
  <si>
    <t>Организация благоустройства территории поселения</t>
  </si>
  <si>
    <t>7300000</t>
  </si>
  <si>
    <t>Муниципальная программа "Благоустройство и санитарное содержание территории муниципального образования Кусинское сельское поселение на 2012-2014 годы"</t>
  </si>
  <si>
    <t>2180200</t>
  </si>
  <si>
    <t>Поэтапное повышение уровня средней заработной платы работников культуры  муниципальных образований Киришского муниципального района Ленинградской области</t>
  </si>
  <si>
    <t>7500000</t>
  </si>
  <si>
    <t>Муниципальная программа "Развитие культуры на территории муниципального образования Кусинское сельское поселение на 2012-2014 годы"</t>
  </si>
  <si>
    <t>Муниципальная программа "Развитие физической культуры и спорта в муниципальном образовании Кусинское сельское поселение на 2012-2014 годы"</t>
  </si>
  <si>
    <t>Кусинское сельское  поселение</t>
  </si>
  <si>
    <t>Предусмотрено решением  совета депутатов №   № 61/279 от 23.12.2013 г.               ( тыс.руб.)</t>
  </si>
  <si>
    <t>Уплата налогов, сборов и иных платежей</t>
  </si>
  <si>
    <t>850</t>
  </si>
  <si>
    <t>Жилищное хозяйство</t>
  </si>
  <si>
    <t>0501</t>
  </si>
  <si>
    <t>Возмещение затрат в связи с выполнением работ по эксплуатации жилищного фонда многоквартирных домов не обеспеченных платежами населения</t>
  </si>
  <si>
    <t>2170001</t>
  </si>
  <si>
    <t>Субсидии юридическим лицам (кроме некоммерческих организаций), индивидуальным предпринимателям, физическим лицам</t>
  </si>
  <si>
    <t>810</t>
  </si>
  <si>
    <t>Непрограммные расходы за счет средств бюджета муниципального образования Кусинское сельское поселение в рамках участия в муниципальных программах Киришского муниципального района Ленинградской области и региональных программах</t>
  </si>
  <si>
    <t>2160000</t>
  </si>
  <si>
    <t>Повышение качества жизни в сельской местности и формирование общих условий развития сельских территорий в рамках программы "Развитие сельского хозяйства в Киришском муниципальном районе ЛО на 2014-2020 г."</t>
  </si>
  <si>
    <t>2160003</t>
  </si>
  <si>
    <t>Организация в границах поселения  теплоснабжения и водоснабжения населения, водоотведения</t>
  </si>
  <si>
    <t>2170016</t>
  </si>
  <si>
    <t>Проведение непредвиденных, аварийно-восстановительных работ и других неотложных мероприятий, направленных на обеспечение устойчивого функционирования объектов жилищно-коммунального хозяйства и социальной сферы, мероприятий по благоустройству территорий,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t>
  </si>
  <si>
    <t>2180300</t>
  </si>
  <si>
    <t>Проектирование объектов и предпроектные расходы</t>
  </si>
  <si>
    <t>2170025</t>
  </si>
  <si>
    <t>Бюджетные инвестиции</t>
  </si>
  <si>
    <t>410</t>
  </si>
  <si>
    <t>Муниципальная программа "Обеспечение первичных мер пожарной безопасности на территории муниципального образования Кусинское сельское поселение на 2012-2014 годы"</t>
  </si>
  <si>
    <t>7400000</t>
  </si>
  <si>
    <t>Мероприятия в области  физической культуры и массового спорта</t>
  </si>
  <si>
    <t>7600000</t>
  </si>
  <si>
    <t>Мероприятия по развитию физической культуры и спорта</t>
  </si>
  <si>
    <t>7600001</t>
  </si>
  <si>
    <t>муниципального образования</t>
  </si>
  <si>
    <t xml:space="preserve">Объект </t>
  </si>
  <si>
    <t>Главный распорядитель средств</t>
  </si>
  <si>
    <t>Наименование источника</t>
  </si>
  <si>
    <t>Сумма на 2014 год (тыс. руб.)</t>
  </si>
  <si>
    <t xml:space="preserve">Кадастровые работы для разработки ПСД на строительство пешеходного моста через р.Кусинка </t>
  </si>
  <si>
    <t>Администрация  Кусинского сельского  поселения</t>
  </si>
  <si>
    <t>остаток на счете бюджета муниципального образования Кусинское сельское поселение Киришского муниципального района Ленинградской области на 01.01.2014 года</t>
  </si>
  <si>
    <t>Выполнение инженерных изысканий для проектирования пешеходного моста через р.Кусинка</t>
  </si>
  <si>
    <t>% исполнения</t>
  </si>
  <si>
    <t>Обеспечение проведения выборов и референдумов</t>
  </si>
  <si>
    <t>0107</t>
  </si>
  <si>
    <t>Расходы на подготовку и проведение выборов</t>
  </si>
  <si>
    <t>2170024</t>
  </si>
  <si>
    <t>Ежегодный членский взнос в совет муниципальных образований</t>
  </si>
  <si>
    <t>2170006</t>
  </si>
  <si>
    <t>Выполнение других обязательств муниципального образования</t>
  </si>
  <si>
    <t>2170026</t>
  </si>
  <si>
    <t>7800000</t>
  </si>
  <si>
    <t>7800001</t>
  </si>
  <si>
    <t>Муниципальная программа "Развитие части территорий муниципального образования Кусинское сельское поселение Киришского муниципального района Ленинградской области на 2014-2016 годы"</t>
  </si>
  <si>
    <t>Мероприятия по развитию части территорий</t>
  </si>
  <si>
    <t>7807088</t>
  </si>
  <si>
    <t>Мероприятия, направленные на реализацию проектов местных инициатив граждан, получивших грантовую поддержку, в рамках подпрограммы "Создание условий для эффективного выполнения органами местного самоуправления своих полномочий" государственной программы Ленинградской области "Устойчивое общественное развитие в Ленинградской области"</t>
  </si>
  <si>
    <t>Мероприятия по ремонту и содержанию улично-дорожной сети муниципального образования Кусинское сельское поселение 2012-2014 годы</t>
  </si>
  <si>
    <t>7100001</t>
  </si>
  <si>
    <t>7107014</t>
  </si>
  <si>
    <t>Капитальный ремонт и ремонт автомобильных дорог общего пользования местного значения в рамках подпрограммы "Поддержание существующей сети автомобильных дорог общего пользования" государственной программы Ленинградской области "Развитие автомобильных дорог Ленинградской области"</t>
  </si>
  <si>
    <t>7800300</t>
  </si>
  <si>
    <t>Мероприятия по развитию части территорий (ремонт покрытия дорог)</t>
  </si>
  <si>
    <t>2170003</t>
  </si>
  <si>
    <t>Взносы на капитальный ремонт муниципального жилого фонда</t>
  </si>
  <si>
    <t>2187036</t>
  </si>
  <si>
    <t>Обеспечение выплат стимулирующего характера работникам муниципальных учреждений культуры ЛО в рамках подпрограммы "Обеспечение условий реализации государственной программы" государственной программы ЛО "Развитие культуры в ЛО"</t>
  </si>
  <si>
    <t>962</t>
  </si>
  <si>
    <t>ТЕРРИТОРИАЛЬНАЯ ИЗБИРАТЕЛЬНАЯ КОМИССИЯ КИРИШСКОГО МУНИЦИПАЛЬНОГО РАЙОНА</t>
  </si>
  <si>
    <t>ВСЕГО</t>
  </si>
  <si>
    <t xml:space="preserve">Показатели исполнения расходов бюджета муниципального образования Кусинское сельское поселение Киришского муниципального района Ленинградской области за  2014 год по ведомственной структуре расходов бюджета муниципального образования Кусинское сельское поселение Киришского муниципального района Ленинградской области </t>
  </si>
  <si>
    <t>2160002</t>
  </si>
  <si>
    <t>2160004</t>
  </si>
  <si>
    <t>2185118</t>
  </si>
  <si>
    <t>2187016</t>
  </si>
  <si>
    <t>2187026</t>
  </si>
  <si>
    <t>2170014</t>
  </si>
  <si>
    <t>0505</t>
  </si>
  <si>
    <t>2190094</t>
  </si>
  <si>
    <t>Повышение уровня развития социальной инфраструктуры и инженерного обустройства территории в рамках программы "Развитие сельского хозяйства в Киришском муниципальном районе ЛО на 2014-2020 г."</t>
  </si>
  <si>
    <t>Развитие системы информирования и оповещения органов управления и населения МО Киришский МР ЛО в кризисных ситуациях на 2014-2017г. в рамках муниципальной программы "Безопасность МО Киришский МР ЛО</t>
  </si>
  <si>
    <t>Реализация мероприятий по подготовке объектов теплоснабжения к отопительному сезону на территории Ленинградской области</t>
  </si>
  <si>
    <t>Мероприятия, направленные на безаварийную работу объектов водоснабжения и водоотведения в рамках подпрограммы "Водоснабжение и водоотведение Ленинградской области на 2014-2017 годы" государственной программы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</si>
  <si>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Организация сбора и вывоза бытовых отходов и мусора</t>
  </si>
  <si>
    <t>Другие вопросы в области жилищно-коммунального хозяйства</t>
  </si>
  <si>
    <t>Межбюджетные трансферты на передачу полномочий по организации библиотечного обслуживания населения, комплектование и обеспечение сохранности библиотечных фондов библиотек поселения</t>
  </si>
  <si>
    <t xml:space="preserve">Показатели исполнения расходов бюджета муниципального образования Кусинское сельское поселение Киришского муниципального района Ленинградской области за  2014 год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бюджета  муниципального образования Кусинское сельское поселение Киришского муниципального района Ленинградской области </t>
  </si>
  <si>
    <t xml:space="preserve">Сведения о среднесписочной численности муниципальных служащих органов местного самоуправления и работников муниципальных учреждений муниципального образования Кусинское сельское поселение Киришского муниципального района Ленинградской области и о фактических затратах на их денежное содержание                                                                                 за 2014 год </t>
  </si>
  <si>
    <t>Среднесписочная численность работников за  2014 год  (чел)</t>
  </si>
  <si>
    <t>Фактические затраты на их денежное содержание за 2014 год   (тыс. руб.)</t>
  </si>
  <si>
    <t>Отчет по использованию средств резервного фонда администрации муниципального образования Кусинское сельское поселение Киришского  муниципального  района Ленинградской области за 2014 год</t>
  </si>
  <si>
    <t>Исполнено  2014 год (тыс. руб.)</t>
  </si>
  <si>
    <t>Исполнение  адресной инвестиционной программы муниципального образования Кусинское сельское поселение  Киришского муниципального района Ленинградской области за 2014 года</t>
  </si>
  <si>
    <t>Приложение 5</t>
  </si>
  <si>
    <t xml:space="preserve">                                        Приложение №8</t>
  </si>
  <si>
    <t xml:space="preserve">                                        Приложение № 9</t>
  </si>
  <si>
    <t>Приложение № 10</t>
  </si>
  <si>
    <t>от 13.05.2015 №17/77</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</si>
</sst>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dd\,\ mmmm\ dd\,\ yyyy"/>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00"/>
    <numFmt numFmtId="179" formatCode="[$-FC19]d\ mmmm\ yyyy\ &quot;г.&quot;"/>
    <numFmt numFmtId="180" formatCode="0.0"/>
    <numFmt numFmtId="181" formatCode="_(* #,##0.000_);_(* \(#,##0.000\);_(* &quot;-&quot;??_);_(@_)"/>
    <numFmt numFmtId="182" formatCode="_(* #,##0.0_);_(* \(#,##0.0\);_(* &quot;-&quot;??_);_(@_)"/>
    <numFmt numFmtId="183" formatCode="0.00000"/>
    <numFmt numFmtId="184" formatCode="0.0000"/>
    <numFmt numFmtId="185" formatCode="0.000"/>
    <numFmt numFmtId="186" formatCode="#,##0.00_р_."/>
    <numFmt numFmtId="187" formatCode="?"/>
    <numFmt numFmtId="188" formatCode="0.0000000"/>
    <numFmt numFmtId="189" formatCode="0.000000"/>
  </numFmts>
  <fonts count="34">
    <font>
      <sz val="10"/>
      <color indexed="8"/>
      <name val="Arial"/>
      <family val="0"/>
    </font>
    <font>
      <sz val="10"/>
      <color indexed="8"/>
      <name val="Times New Roman"/>
      <family val="1"/>
    </font>
    <font>
      <b/>
      <sz val="10"/>
      <color indexed="8"/>
      <name val="Times New Roman"/>
      <family val="1"/>
    </font>
    <font>
      <sz val="11"/>
      <color indexed="8"/>
      <name val="Times New Roman"/>
      <family val="1"/>
    </font>
    <font>
      <b/>
      <sz val="11"/>
      <name val="Times New Roman"/>
      <family val="1"/>
    </font>
    <font>
      <sz val="11"/>
      <name val="Times New Roman"/>
      <family val="1"/>
    </font>
    <font>
      <b/>
      <sz val="11"/>
      <color indexed="8"/>
      <name val="Times New Roman"/>
      <family val="1"/>
    </font>
    <font>
      <sz val="10"/>
      <name val="Arial Cyr"/>
      <family val="0"/>
    </font>
    <font>
      <sz val="10"/>
      <name val="Arial"/>
      <family val="2"/>
    </font>
    <font>
      <sz val="10"/>
      <name val="Times New Roman"/>
      <family val="1"/>
    </font>
    <font>
      <sz val="12"/>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sz val="12"/>
      <color indexed="8"/>
      <name val="Times New Roman"/>
      <family val="1"/>
    </font>
    <font>
      <sz val="11"/>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medium"/>
      <right style="thin"/>
      <top style="medium"/>
      <bottom style="medium"/>
    </border>
    <border>
      <left style="thin"/>
      <right style="thin"/>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color indexed="63"/>
      </bottom>
    </border>
    <border>
      <left style="thin"/>
      <right style="medium"/>
      <top style="medium"/>
      <bottom style="medium"/>
    </border>
    <border>
      <left style="thin"/>
      <right>
        <color indexed="63"/>
      </right>
      <top style="thin"/>
      <bottom style="thin"/>
    </border>
    <border>
      <left style="thin"/>
      <right style="thin">
        <color indexed="63"/>
      </right>
      <top style="thin">
        <color indexed="63"/>
      </top>
      <bottom style="thin">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7" borderId="1" applyNumberFormat="0" applyAlignment="0" applyProtection="0"/>
    <xf numFmtId="0" fontId="15" fillId="20" borderId="2" applyNumberFormat="0" applyAlignment="0" applyProtection="0"/>
    <xf numFmtId="0" fontId="16" fillId="20" borderId="1" applyNumberFormat="0" applyAlignment="0" applyProtection="0"/>
    <xf numFmtId="0" fontId="1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21" borderId="7" applyNumberFormat="0" applyAlignment="0" applyProtection="0"/>
    <xf numFmtId="0" fontId="23" fillId="0" borderId="0" applyNumberFormat="0" applyFill="0" applyBorder="0" applyAlignment="0" applyProtection="0"/>
    <xf numFmtId="0" fontId="24" fillId="22" borderId="0" applyNumberFormat="0" applyBorder="0" applyAlignment="0" applyProtection="0"/>
    <xf numFmtId="0" fontId="7" fillId="0" borderId="0">
      <alignment/>
      <protection/>
    </xf>
    <xf numFmtId="0" fontId="12" fillId="0" borderId="0">
      <alignment/>
      <protection/>
    </xf>
    <xf numFmtId="0" fontId="25" fillId="0" borderId="0" applyNumberFormat="0" applyFill="0" applyBorder="0" applyAlignment="0" applyProtection="0"/>
    <xf numFmtId="0" fontId="26" fillId="3" borderId="0" applyNumberFormat="0" applyBorder="0" applyAlignment="0" applyProtection="0"/>
    <xf numFmtId="0" fontId="2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0" fillId="4" borderId="0" applyNumberFormat="0" applyBorder="0" applyAlignment="0" applyProtection="0"/>
  </cellStyleXfs>
  <cellXfs count="106">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vertical="center"/>
    </xf>
    <xf numFmtId="0" fontId="3" fillId="0" borderId="0" xfId="0" applyFont="1" applyBorder="1" applyAlignment="1">
      <alignment horizontal="right"/>
    </xf>
    <xf numFmtId="0" fontId="3" fillId="0" borderId="10" xfId="0" applyFont="1" applyFill="1" applyBorder="1" applyAlignment="1">
      <alignment horizontal="center" vertical="center"/>
    </xf>
    <xf numFmtId="49" fontId="5" fillId="0" borderId="10" xfId="0" applyNumberFormat="1" applyFont="1" applyBorder="1" applyAlignment="1">
      <alignment horizontal="center" vertical="center" wrapText="1"/>
    </xf>
    <xf numFmtId="2" fontId="5"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49" fontId="4" fillId="0" borderId="10" xfId="0" applyNumberFormat="1" applyFont="1" applyFill="1" applyBorder="1" applyAlignment="1">
      <alignment horizontal="left" vertical="center" wrapText="1"/>
    </xf>
    <xf numFmtId="49" fontId="4"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4" fontId="4" fillId="0" borderId="10" xfId="0" applyNumberFormat="1" applyFont="1" applyFill="1" applyBorder="1" applyAlignment="1">
      <alignment horizontal="right" vertical="center" wrapText="1"/>
    </xf>
    <xf numFmtId="49" fontId="6"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left" vertical="center" wrapText="1"/>
    </xf>
    <xf numFmtId="49" fontId="5"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right" vertical="center" wrapText="1"/>
    </xf>
    <xf numFmtId="0" fontId="3" fillId="0" borderId="10" xfId="0" applyFont="1" applyFill="1" applyBorder="1" applyAlignment="1">
      <alignment horizontal="center" vertical="center" wrapText="1"/>
    </xf>
    <xf numFmtId="187" fontId="5" fillId="0" borderId="10" xfId="0" applyNumberFormat="1" applyFont="1" applyFill="1" applyBorder="1" applyAlignment="1">
      <alignment horizontal="left" vertical="center" wrapText="1"/>
    </xf>
    <xf numFmtId="49" fontId="4" fillId="0" borderId="11" xfId="0" applyNumberFormat="1" applyFont="1" applyFill="1" applyBorder="1" applyAlignment="1">
      <alignment horizontal="left" vertical="center" wrapText="1"/>
    </xf>
    <xf numFmtId="49" fontId="5" fillId="0" borderId="11" xfId="0" applyNumberFormat="1" applyFont="1" applyFill="1" applyBorder="1" applyAlignment="1">
      <alignment horizontal="left" vertical="center" wrapText="1"/>
    </xf>
    <xf numFmtId="49" fontId="5" fillId="0" borderId="12" xfId="0" applyNumberFormat="1" applyFont="1" applyFill="1" applyBorder="1" applyAlignment="1">
      <alignment horizontal="left" vertical="center" wrapText="1"/>
    </xf>
    <xf numFmtId="49" fontId="3" fillId="0" borderId="13"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4" fillId="0" borderId="14" xfId="0" applyNumberFormat="1" applyFont="1" applyFill="1" applyBorder="1" applyAlignment="1">
      <alignment horizontal="left"/>
    </xf>
    <xf numFmtId="49" fontId="6" fillId="0" borderId="15" xfId="0" applyNumberFormat="1" applyFont="1" applyFill="1" applyBorder="1" applyAlignment="1">
      <alignment horizontal="center" vertical="center" wrapText="1"/>
    </xf>
    <xf numFmtId="49" fontId="4" fillId="0" borderId="15" xfId="0" applyNumberFormat="1" applyFont="1" applyFill="1" applyBorder="1" applyAlignment="1">
      <alignment horizontal="center"/>
    </xf>
    <xf numFmtId="0" fontId="3" fillId="0" borderId="0" xfId="0" applyFont="1" applyAlignment="1">
      <alignment/>
    </xf>
    <xf numFmtId="0" fontId="3" fillId="0" borderId="16" xfId="0" applyFont="1" applyFill="1" applyBorder="1" applyAlignment="1">
      <alignment horizontal="center" vertical="center"/>
    </xf>
    <xf numFmtId="49" fontId="5" fillId="0" borderId="17" xfId="0" applyNumberFormat="1" applyFont="1" applyBorder="1" applyAlignment="1">
      <alignment horizontal="center" vertical="center" wrapText="1"/>
    </xf>
    <xf numFmtId="0" fontId="3" fillId="0" borderId="18" xfId="0" applyFont="1" applyBorder="1" applyAlignment="1">
      <alignment horizontal="center" vertical="center" wrapText="1"/>
    </xf>
    <xf numFmtId="4" fontId="6" fillId="0" borderId="19" xfId="0" applyNumberFormat="1" applyFont="1" applyBorder="1" applyAlignment="1">
      <alignment/>
    </xf>
    <xf numFmtId="4" fontId="3" fillId="0" borderId="19" xfId="0" applyNumberFormat="1" applyFont="1" applyBorder="1" applyAlignment="1">
      <alignment/>
    </xf>
    <xf numFmtId="4" fontId="3" fillId="0" borderId="20" xfId="0" applyNumberFormat="1" applyFont="1" applyBorder="1" applyAlignment="1">
      <alignment/>
    </xf>
    <xf numFmtId="4" fontId="6" fillId="0" borderId="21" xfId="0" applyNumberFormat="1" applyFont="1" applyBorder="1" applyAlignment="1">
      <alignment/>
    </xf>
    <xf numFmtId="4" fontId="3" fillId="24" borderId="19" xfId="0" applyNumberFormat="1" applyFont="1" applyFill="1" applyBorder="1" applyAlignment="1">
      <alignment/>
    </xf>
    <xf numFmtId="0" fontId="4" fillId="0" borderId="0" xfId="0" applyFont="1" applyFill="1" applyAlignment="1">
      <alignment/>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0" xfId="0" applyFont="1" applyFill="1" applyAlignment="1">
      <alignment/>
    </xf>
    <xf numFmtId="0" fontId="31" fillId="0" borderId="0" xfId="0" applyFont="1" applyAlignment="1">
      <alignment/>
    </xf>
    <xf numFmtId="0" fontId="31" fillId="0" borderId="0" xfId="0" applyFont="1" applyAlignment="1">
      <alignment/>
    </xf>
    <xf numFmtId="180" fontId="31" fillId="0" borderId="0" xfId="0" applyNumberFormat="1" applyFont="1" applyAlignment="1">
      <alignment/>
    </xf>
    <xf numFmtId="0" fontId="4" fillId="0" borderId="10" xfId="0" applyFont="1" applyFill="1" applyBorder="1" applyAlignment="1">
      <alignment/>
    </xf>
    <xf numFmtId="0" fontId="5" fillId="0" borderId="10" xfId="53" applyFont="1" applyBorder="1" applyAlignment="1">
      <alignment horizontal="center" vertical="center"/>
      <protection/>
    </xf>
    <xf numFmtId="0" fontId="5" fillId="0" borderId="10" xfId="53" applyFont="1" applyBorder="1" applyAlignment="1">
      <alignment horizontal="center" vertical="center" wrapText="1"/>
      <protection/>
    </xf>
    <xf numFmtId="4" fontId="5" fillId="0" borderId="10" xfId="53" applyNumberFormat="1" applyFont="1" applyBorder="1" applyAlignment="1">
      <alignment horizontal="center" vertical="center" wrapText="1"/>
      <protection/>
    </xf>
    <xf numFmtId="0" fontId="5" fillId="0" borderId="10" xfId="54" applyFont="1" applyBorder="1" applyAlignment="1">
      <alignment horizontal="center" vertical="center" wrapText="1"/>
      <protection/>
    </xf>
    <xf numFmtId="0" fontId="5" fillId="0" borderId="0" xfId="53" applyFont="1">
      <alignment/>
      <protection/>
    </xf>
    <xf numFmtId="0" fontId="5" fillId="0" borderId="0" xfId="54" applyFont="1">
      <alignment/>
      <protection/>
    </xf>
    <xf numFmtId="0" fontId="5" fillId="0" borderId="0" xfId="0" applyFont="1" applyAlignment="1">
      <alignment vertical="center"/>
    </xf>
    <xf numFmtId="0" fontId="5" fillId="0" borderId="10" xfId="0" applyFont="1" applyBorder="1" applyAlignment="1">
      <alignment vertical="center"/>
    </xf>
    <xf numFmtId="0" fontId="4" fillId="0" borderId="10" xfId="0" applyFont="1" applyBorder="1" applyAlignment="1">
      <alignment/>
    </xf>
    <xf numFmtId="4" fontId="4" fillId="0" borderId="10" xfId="0" applyNumberFormat="1" applyFont="1" applyBorder="1" applyAlignment="1">
      <alignment horizontal="center"/>
    </xf>
    <xf numFmtId="180" fontId="4" fillId="0" borderId="10" xfId="0" applyNumberFormat="1" applyFont="1" applyBorder="1" applyAlignment="1">
      <alignment vertical="center"/>
    </xf>
    <xf numFmtId="0" fontId="4" fillId="0" borderId="0" xfId="0" applyFont="1" applyAlignment="1">
      <alignment/>
    </xf>
    <xf numFmtId="0" fontId="8" fillId="0" borderId="0" xfId="0" applyFont="1" applyAlignment="1">
      <alignment/>
    </xf>
    <xf numFmtId="0" fontId="9" fillId="0" borderId="0" xfId="0" applyFont="1" applyAlignment="1">
      <alignment/>
    </xf>
    <xf numFmtId="0" fontId="9" fillId="0" borderId="0" xfId="0" applyFont="1" applyAlignment="1">
      <alignment horizontal="right"/>
    </xf>
    <xf numFmtId="0" fontId="9" fillId="0" borderId="10" xfId="0" applyFont="1" applyBorder="1" applyAlignment="1">
      <alignment horizontal="center" vertical="center"/>
    </xf>
    <xf numFmtId="0" fontId="9" fillId="0" borderId="10" xfId="0" applyFont="1" applyBorder="1" applyAlignment="1">
      <alignment horizontal="center" vertical="center" wrapText="1"/>
    </xf>
    <xf numFmtId="0" fontId="9" fillId="0" borderId="10" xfId="0" applyFont="1" applyBorder="1" applyAlignment="1">
      <alignment wrapText="1"/>
    </xf>
    <xf numFmtId="0" fontId="9" fillId="24" borderId="10" xfId="0" applyFont="1" applyFill="1" applyBorder="1" applyAlignment="1">
      <alignment/>
    </xf>
    <xf numFmtId="0" fontId="9" fillId="0" borderId="10" xfId="0" applyFont="1" applyBorder="1" applyAlignment="1">
      <alignment/>
    </xf>
    <xf numFmtId="0" fontId="10" fillId="0" borderId="0" xfId="0" applyFont="1" applyAlignment="1">
      <alignment wrapText="1"/>
    </xf>
    <xf numFmtId="0" fontId="10" fillId="0" borderId="0" xfId="0" applyFont="1" applyAlignment="1">
      <alignment/>
    </xf>
    <xf numFmtId="0" fontId="10" fillId="0" borderId="10" xfId="0" applyFont="1" applyBorder="1" applyAlignment="1">
      <alignment horizontal="center"/>
    </xf>
    <xf numFmtId="0" fontId="10" fillId="0" borderId="22" xfId="0" applyFont="1" applyBorder="1" applyAlignment="1">
      <alignment horizontal="center"/>
    </xf>
    <xf numFmtId="0" fontId="10" fillId="0" borderId="10" xfId="0" applyFont="1" applyBorder="1" applyAlignment="1">
      <alignment horizontal="center" vertical="center" wrapText="1"/>
    </xf>
    <xf numFmtId="2" fontId="10" fillId="0" borderId="10" xfId="0" applyNumberFormat="1" applyFont="1" applyBorder="1" applyAlignment="1">
      <alignment horizontal="center" vertical="center"/>
    </xf>
    <xf numFmtId="180" fontId="10" fillId="0" borderId="22" xfId="0" applyNumberFormat="1" applyFont="1" applyBorder="1" applyAlignment="1">
      <alignment horizontal="center" vertical="center" wrapText="1"/>
    </xf>
    <xf numFmtId="180" fontId="10" fillId="0" borderId="10" xfId="0" applyNumberFormat="1" applyFont="1" applyFill="1" applyBorder="1" applyAlignment="1">
      <alignment horizontal="center" vertical="center" wrapText="1"/>
    </xf>
    <xf numFmtId="180" fontId="10" fillId="0" borderId="10" xfId="0" applyNumberFormat="1" applyFont="1" applyBorder="1" applyAlignment="1">
      <alignment horizontal="center" vertical="center" wrapText="1"/>
    </xf>
    <xf numFmtId="2" fontId="5" fillId="0" borderId="10" xfId="0" applyNumberFormat="1" applyFont="1" applyFill="1" applyBorder="1" applyAlignment="1">
      <alignment horizontal="left" vertical="center" wrapText="1"/>
    </xf>
    <xf numFmtId="4" fontId="5" fillId="24" borderId="10" xfId="0" applyNumberFormat="1" applyFont="1" applyFill="1" applyBorder="1" applyAlignment="1">
      <alignment horizontal="right" vertical="center" wrapText="1"/>
    </xf>
    <xf numFmtId="2" fontId="9" fillId="24" borderId="10" xfId="0" applyNumberFormat="1" applyFont="1" applyFill="1" applyBorder="1" applyAlignment="1">
      <alignment/>
    </xf>
    <xf numFmtId="2" fontId="9" fillId="0" borderId="10" xfId="0" applyNumberFormat="1" applyFont="1" applyBorder="1" applyAlignment="1">
      <alignment/>
    </xf>
    <xf numFmtId="0" fontId="11" fillId="0" borderId="0" xfId="0" applyFont="1" applyFill="1" applyBorder="1" applyAlignment="1">
      <alignment horizontal="left" vertical="center" wrapText="1"/>
    </xf>
    <xf numFmtId="49" fontId="32" fillId="0" borderId="23" xfId="0" applyNumberFormat="1" applyFont="1" applyBorder="1" applyAlignment="1">
      <alignment horizontal="justify" vertical="center" wrapText="1"/>
    </xf>
    <xf numFmtId="0" fontId="6" fillId="0" borderId="10" xfId="0" applyFont="1" applyBorder="1" applyAlignment="1">
      <alignment/>
    </xf>
    <xf numFmtId="0" fontId="6" fillId="0" borderId="10" xfId="0" applyFont="1" applyBorder="1" applyAlignment="1">
      <alignment vertical="center"/>
    </xf>
    <xf numFmtId="4" fontId="6" fillId="0" borderId="10" xfId="0" applyNumberFormat="1" applyFont="1" applyBorder="1" applyAlignment="1">
      <alignment/>
    </xf>
    <xf numFmtId="0" fontId="5" fillId="0" borderId="10" xfId="0" applyNumberFormat="1" applyFont="1" applyFill="1" applyBorder="1" applyAlignment="1">
      <alignment horizontal="left" vertical="center" wrapText="1"/>
    </xf>
    <xf numFmtId="0" fontId="3" fillId="0" borderId="0" xfId="0" applyFont="1" applyAlignment="1">
      <alignment horizontal="right"/>
    </xf>
    <xf numFmtId="0" fontId="4" fillId="0" borderId="0" xfId="0" applyFont="1" applyAlignment="1">
      <alignment horizontal="center" wrapText="1"/>
    </xf>
    <xf numFmtId="0" fontId="3" fillId="0" borderId="0" xfId="0" applyFont="1" applyAlignment="1">
      <alignment horizontal="center"/>
    </xf>
    <xf numFmtId="0" fontId="6" fillId="0" borderId="0" xfId="0" applyFont="1" applyAlignment="1">
      <alignment horizontal="center" wrapText="1"/>
    </xf>
    <xf numFmtId="0" fontId="9" fillId="0" borderId="0" xfId="0" applyFont="1" applyAlignment="1">
      <alignment horizontal="center"/>
    </xf>
    <xf numFmtId="0" fontId="9" fillId="0" borderId="0" xfId="0" applyFont="1" applyAlignment="1">
      <alignment horizontal="center" vertical="center" wrapText="1"/>
    </xf>
    <xf numFmtId="0" fontId="10" fillId="0" borderId="0" xfId="0" applyFont="1" applyAlignment="1">
      <alignment horizontal="center" wrapText="1"/>
    </xf>
    <xf numFmtId="0" fontId="10" fillId="0" borderId="10" xfId="0" applyFont="1" applyBorder="1" applyAlignment="1">
      <alignment horizontal="center" wrapText="1"/>
    </xf>
    <xf numFmtId="0" fontId="9" fillId="0" borderId="10" xfId="0" applyFont="1" applyBorder="1" applyAlignment="1">
      <alignment/>
    </xf>
    <xf numFmtId="0" fontId="10" fillId="0" borderId="22"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13" xfId="0" applyFont="1" applyBorder="1" applyAlignment="1">
      <alignment horizontal="center" vertical="center" wrapText="1"/>
    </xf>
    <xf numFmtId="0" fontId="9" fillId="0" borderId="26" xfId="0" applyFont="1" applyBorder="1" applyAlignment="1">
      <alignment/>
    </xf>
    <xf numFmtId="0" fontId="10" fillId="0" borderId="26" xfId="0" applyFont="1" applyBorder="1" applyAlignment="1">
      <alignment horizontal="center" vertical="center" wrapText="1"/>
    </xf>
    <xf numFmtId="0" fontId="10" fillId="0" borderId="27" xfId="0" applyFont="1" applyBorder="1" applyAlignment="1">
      <alignment horizontal="center" vertical="center" wrapText="1"/>
    </xf>
    <xf numFmtId="0" fontId="4" fillId="0" borderId="0" xfId="53" applyFont="1" applyAlignment="1">
      <alignment horizontal="center" wrapText="1"/>
      <protection/>
    </xf>
    <xf numFmtId="0" fontId="33" fillId="0" borderId="0" xfId="54" applyFont="1" applyAlignment="1">
      <alignment/>
      <protection/>
    </xf>
    <xf numFmtId="0" fontId="5" fillId="0" borderId="0" xfId="53" applyFont="1" applyAlignment="1">
      <alignment horizontal="right"/>
      <protection/>
    </xf>
    <xf numFmtId="0" fontId="5" fillId="0" borderId="0" xfId="53" applyFont="1" applyAlignment="1">
      <alignment horizontal="right" wrapText="1"/>
      <protection/>
    </xf>
    <xf numFmtId="0" fontId="8" fillId="0" borderId="0" xfId="0" applyFont="1" applyAlignment="1">
      <alignment horizont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G187"/>
  <sheetViews>
    <sheetView zoomScalePageLayoutView="0" workbookViewId="0" topLeftCell="A3">
      <selection activeCell="L11" sqref="L11"/>
    </sheetView>
  </sheetViews>
  <sheetFormatPr defaultColWidth="9.140625" defaultRowHeight="12.75"/>
  <cols>
    <col min="1" max="1" width="35.28125" style="3" customWidth="1"/>
    <col min="2" max="2" width="16.421875" style="3" customWidth="1"/>
    <col min="3" max="3" width="9.140625" style="4" customWidth="1"/>
    <col min="4" max="4" width="7.7109375" style="3" customWidth="1"/>
    <col min="5" max="5" width="9.140625" style="3" customWidth="1"/>
    <col min="6" max="6" width="10.140625" style="3" customWidth="1"/>
    <col min="7" max="7" width="11.7109375" style="3" customWidth="1"/>
    <col min="8" max="16384" width="9.140625" style="3" customWidth="1"/>
  </cols>
  <sheetData>
    <row r="1" spans="4:7" ht="15">
      <c r="D1" s="85" t="s">
        <v>32</v>
      </c>
      <c r="E1" s="85"/>
      <c r="F1" s="85"/>
      <c r="G1" s="85"/>
    </row>
    <row r="2" spans="4:7" ht="15">
      <c r="D2" s="85" t="s">
        <v>19</v>
      </c>
      <c r="E2" s="85"/>
      <c r="F2" s="85"/>
      <c r="G2" s="85"/>
    </row>
    <row r="3" spans="4:7" ht="15">
      <c r="D3" s="85" t="s">
        <v>20</v>
      </c>
      <c r="E3" s="85"/>
      <c r="F3" s="85"/>
      <c r="G3" s="85"/>
    </row>
    <row r="4" spans="4:7" ht="15">
      <c r="D4" s="85" t="s">
        <v>100</v>
      </c>
      <c r="E4" s="85"/>
      <c r="F4" s="85"/>
      <c r="G4" s="85"/>
    </row>
    <row r="5" spans="4:7" ht="15">
      <c r="D5" s="85" t="s">
        <v>21</v>
      </c>
      <c r="E5" s="85"/>
      <c r="F5" s="85"/>
      <c r="G5" s="85"/>
    </row>
    <row r="6" spans="4:7" ht="15">
      <c r="D6" s="85" t="s">
        <v>22</v>
      </c>
      <c r="E6" s="85"/>
      <c r="F6" s="85"/>
      <c r="G6" s="85"/>
    </row>
    <row r="7" spans="5:7" ht="15">
      <c r="E7" s="87" t="s">
        <v>229</v>
      </c>
      <c r="F7" s="87"/>
      <c r="G7" s="87"/>
    </row>
    <row r="8" spans="1:7" ht="15">
      <c r="A8" s="86" t="s">
        <v>202</v>
      </c>
      <c r="B8" s="86"/>
      <c r="C8" s="86"/>
      <c r="D8" s="86"/>
      <c r="E8" s="86"/>
      <c r="F8" s="86"/>
      <c r="G8" s="86"/>
    </row>
    <row r="9" spans="1:7" ht="15">
      <c r="A9" s="86"/>
      <c r="B9" s="86"/>
      <c r="C9" s="86"/>
      <c r="D9" s="86"/>
      <c r="E9" s="86"/>
      <c r="F9" s="86"/>
      <c r="G9" s="86"/>
    </row>
    <row r="10" spans="1:7" ht="33" customHeight="1">
      <c r="A10" s="86"/>
      <c r="B10" s="86"/>
      <c r="C10" s="86"/>
      <c r="D10" s="86"/>
      <c r="E10" s="86"/>
      <c r="F10" s="86"/>
      <c r="G10" s="86"/>
    </row>
    <row r="12" ht="15">
      <c r="G12" s="5"/>
    </row>
    <row r="13" spans="1:7" s="4" customFormat="1" ht="60">
      <c r="A13" s="6" t="s">
        <v>8</v>
      </c>
      <c r="B13" s="7" t="s">
        <v>34</v>
      </c>
      <c r="C13" s="7" t="s">
        <v>35</v>
      </c>
      <c r="D13" s="7" t="s">
        <v>36</v>
      </c>
      <c r="E13" s="8" t="s">
        <v>37</v>
      </c>
      <c r="F13" s="7" t="s">
        <v>38</v>
      </c>
      <c r="G13" s="9" t="s">
        <v>33</v>
      </c>
    </row>
    <row r="14" spans="1:7" s="38" customFormat="1" ht="34.5" customHeight="1">
      <c r="A14" s="10" t="s">
        <v>101</v>
      </c>
      <c r="B14" s="11" t="s">
        <v>102</v>
      </c>
      <c r="C14" s="11"/>
      <c r="D14" s="11" t="s">
        <v>1</v>
      </c>
      <c r="E14" s="11" t="s">
        <v>1</v>
      </c>
      <c r="F14" s="11" t="s">
        <v>1</v>
      </c>
      <c r="G14" s="13">
        <f>SUM(G15+G60+G67+G73+G87+G143+G165+G171)</f>
        <v>26860.93</v>
      </c>
    </row>
    <row r="15" spans="1:7" s="38" customFormat="1" ht="28.5">
      <c r="A15" s="10" t="s">
        <v>48</v>
      </c>
      <c r="B15" s="11" t="s">
        <v>102</v>
      </c>
      <c r="C15" s="39" t="s">
        <v>2</v>
      </c>
      <c r="D15" s="11" t="s">
        <v>2</v>
      </c>
      <c r="E15" s="45"/>
      <c r="F15" s="11"/>
      <c r="G15" s="13">
        <f>SUM(G16+G34+G41)</f>
        <v>4584.7</v>
      </c>
    </row>
    <row r="16" spans="1:7" s="38" customFormat="1" ht="117.75" customHeight="1">
      <c r="A16" s="10" t="s">
        <v>3</v>
      </c>
      <c r="B16" s="11" t="s">
        <v>102</v>
      </c>
      <c r="C16" s="39" t="s">
        <v>2</v>
      </c>
      <c r="D16" s="11" t="s">
        <v>4</v>
      </c>
      <c r="E16" s="11" t="s">
        <v>1</v>
      </c>
      <c r="F16" s="11" t="s">
        <v>1</v>
      </c>
      <c r="G16" s="13">
        <f>SUM(G17+G26)</f>
        <v>3839.8800000000006</v>
      </c>
    </row>
    <row r="17" spans="1:7" s="41" customFormat="1" ht="65.25" customHeight="1">
      <c r="A17" s="15" t="s">
        <v>103</v>
      </c>
      <c r="B17" s="16" t="s">
        <v>102</v>
      </c>
      <c r="C17" s="40" t="s">
        <v>2</v>
      </c>
      <c r="D17" s="16" t="s">
        <v>4</v>
      </c>
      <c r="E17" s="16" t="s">
        <v>75</v>
      </c>
      <c r="F17" s="16" t="s">
        <v>1</v>
      </c>
      <c r="G17" s="18">
        <f>SUM(G18)</f>
        <v>3466.6000000000004</v>
      </c>
    </row>
    <row r="18" spans="1:7" s="41" customFormat="1" ht="45">
      <c r="A18" s="15" t="s">
        <v>49</v>
      </c>
      <c r="B18" s="16" t="s">
        <v>102</v>
      </c>
      <c r="C18" s="40" t="s">
        <v>2</v>
      </c>
      <c r="D18" s="16" t="s">
        <v>4</v>
      </c>
      <c r="E18" s="16" t="s">
        <v>76</v>
      </c>
      <c r="F18" s="16" t="s">
        <v>1</v>
      </c>
      <c r="G18" s="18">
        <f>SUM(G19+G21+G24)</f>
        <v>3466.6000000000004</v>
      </c>
    </row>
    <row r="19" spans="1:7" s="41" customFormat="1" ht="36" customHeight="1">
      <c r="A19" s="15" t="s">
        <v>50</v>
      </c>
      <c r="B19" s="16" t="s">
        <v>102</v>
      </c>
      <c r="C19" s="40" t="s">
        <v>2</v>
      </c>
      <c r="D19" s="16" t="s">
        <v>4</v>
      </c>
      <c r="E19" s="16" t="s">
        <v>77</v>
      </c>
      <c r="F19" s="16" t="s">
        <v>1</v>
      </c>
      <c r="G19" s="18">
        <f>SUM(G20)</f>
        <v>2649.46</v>
      </c>
    </row>
    <row r="20" spans="1:7" s="41" customFormat="1" ht="47.25" customHeight="1">
      <c r="A20" s="15" t="s">
        <v>51</v>
      </c>
      <c r="B20" s="16" t="s">
        <v>102</v>
      </c>
      <c r="C20" s="40" t="s">
        <v>2</v>
      </c>
      <c r="D20" s="16" t="s">
        <v>4</v>
      </c>
      <c r="E20" s="16" t="s">
        <v>77</v>
      </c>
      <c r="F20" s="16" t="s">
        <v>78</v>
      </c>
      <c r="G20" s="18">
        <v>2649.46</v>
      </c>
    </row>
    <row r="21" spans="1:7" s="41" customFormat="1" ht="30">
      <c r="A21" s="15" t="s">
        <v>52</v>
      </c>
      <c r="B21" s="16" t="s">
        <v>102</v>
      </c>
      <c r="C21" s="40" t="s">
        <v>2</v>
      </c>
      <c r="D21" s="16" t="s">
        <v>4</v>
      </c>
      <c r="E21" s="16" t="s">
        <v>79</v>
      </c>
      <c r="F21" s="16" t="s">
        <v>1</v>
      </c>
      <c r="G21" s="18">
        <f>SUM(G22:G23)</f>
        <v>816.1400000000001</v>
      </c>
    </row>
    <row r="22" spans="1:7" s="41" customFormat="1" ht="45">
      <c r="A22" s="15" t="s">
        <v>53</v>
      </c>
      <c r="B22" s="16" t="s">
        <v>102</v>
      </c>
      <c r="C22" s="40" t="s">
        <v>2</v>
      </c>
      <c r="D22" s="16" t="s">
        <v>4</v>
      </c>
      <c r="E22" s="16" t="s">
        <v>79</v>
      </c>
      <c r="F22" s="16" t="s">
        <v>80</v>
      </c>
      <c r="G22" s="18">
        <v>813.94</v>
      </c>
    </row>
    <row r="23" spans="1:7" s="41" customFormat="1" ht="33" customHeight="1">
      <c r="A23" s="15" t="s">
        <v>139</v>
      </c>
      <c r="B23" s="16" t="s">
        <v>102</v>
      </c>
      <c r="C23" s="40" t="s">
        <v>2</v>
      </c>
      <c r="D23" s="16" t="s">
        <v>4</v>
      </c>
      <c r="E23" s="16" t="s">
        <v>79</v>
      </c>
      <c r="F23" s="16" t="s">
        <v>140</v>
      </c>
      <c r="G23" s="18">
        <v>2.2</v>
      </c>
    </row>
    <row r="24" spans="1:7" s="41" customFormat="1" ht="87" customHeight="1">
      <c r="A24" s="15" t="s">
        <v>105</v>
      </c>
      <c r="B24" s="16" t="s">
        <v>102</v>
      </c>
      <c r="C24" s="40" t="s">
        <v>2</v>
      </c>
      <c r="D24" s="16" t="s">
        <v>4</v>
      </c>
      <c r="E24" s="16" t="s">
        <v>104</v>
      </c>
      <c r="F24" s="16" t="s">
        <v>1</v>
      </c>
      <c r="G24" s="18">
        <f>G25</f>
        <v>1</v>
      </c>
    </row>
    <row r="25" spans="1:7" s="41" customFormat="1" ht="45">
      <c r="A25" s="15" t="s">
        <v>53</v>
      </c>
      <c r="B25" s="16" t="s">
        <v>102</v>
      </c>
      <c r="C25" s="40" t="s">
        <v>2</v>
      </c>
      <c r="D25" s="16" t="s">
        <v>4</v>
      </c>
      <c r="E25" s="16" t="s">
        <v>104</v>
      </c>
      <c r="F25" s="16" t="s">
        <v>80</v>
      </c>
      <c r="G25" s="18">
        <v>1</v>
      </c>
    </row>
    <row r="26" spans="1:7" s="41" customFormat="1" ht="45">
      <c r="A26" s="15" t="s">
        <v>106</v>
      </c>
      <c r="B26" s="16" t="s">
        <v>102</v>
      </c>
      <c r="C26" s="40" t="s">
        <v>2</v>
      </c>
      <c r="D26" s="16" t="s">
        <v>4</v>
      </c>
      <c r="E26" s="16" t="s">
        <v>81</v>
      </c>
      <c r="F26" s="16" t="s">
        <v>1</v>
      </c>
      <c r="G26" s="18">
        <f>SUM(G27)</f>
        <v>373.28000000000003</v>
      </c>
    </row>
    <row r="27" spans="1:7" s="41" customFormat="1" ht="60">
      <c r="A27" s="15" t="s">
        <v>54</v>
      </c>
      <c r="B27" s="16" t="s">
        <v>102</v>
      </c>
      <c r="C27" s="40" t="s">
        <v>2</v>
      </c>
      <c r="D27" s="16" t="s">
        <v>4</v>
      </c>
      <c r="E27" s="16" t="s">
        <v>82</v>
      </c>
      <c r="F27" s="16" t="s">
        <v>1</v>
      </c>
      <c r="G27" s="18">
        <f>SUM(G28+G30+G32)</f>
        <v>373.28000000000003</v>
      </c>
    </row>
    <row r="28" spans="1:7" s="41" customFormat="1" ht="76.5" customHeight="1">
      <c r="A28" s="15" t="s">
        <v>55</v>
      </c>
      <c r="B28" s="16" t="s">
        <v>102</v>
      </c>
      <c r="C28" s="40" t="s">
        <v>2</v>
      </c>
      <c r="D28" s="16" t="s">
        <v>4</v>
      </c>
      <c r="E28" s="16" t="s">
        <v>83</v>
      </c>
      <c r="F28" s="16" t="s">
        <v>1</v>
      </c>
      <c r="G28" s="18">
        <f>SUM(G29)</f>
        <v>78.62</v>
      </c>
    </row>
    <row r="29" spans="1:7" s="41" customFormat="1" ht="24" customHeight="1">
      <c r="A29" s="15" t="s">
        <v>7</v>
      </c>
      <c r="B29" s="16" t="s">
        <v>102</v>
      </c>
      <c r="C29" s="40" t="s">
        <v>2</v>
      </c>
      <c r="D29" s="16" t="s">
        <v>4</v>
      </c>
      <c r="E29" s="16" t="s">
        <v>83</v>
      </c>
      <c r="F29" s="16" t="s">
        <v>84</v>
      </c>
      <c r="G29" s="18">
        <v>78.62</v>
      </c>
    </row>
    <row r="30" spans="1:7" s="41" customFormat="1" ht="246" customHeight="1">
      <c r="A30" s="20" t="s">
        <v>56</v>
      </c>
      <c r="B30" s="16" t="s">
        <v>102</v>
      </c>
      <c r="C30" s="40" t="s">
        <v>2</v>
      </c>
      <c r="D30" s="16" t="s">
        <v>4</v>
      </c>
      <c r="E30" s="16" t="s">
        <v>85</v>
      </c>
      <c r="F30" s="16" t="s">
        <v>1</v>
      </c>
      <c r="G30" s="18">
        <f>SUM(G31)</f>
        <v>275</v>
      </c>
    </row>
    <row r="31" spans="1:7" s="41" customFormat="1" ht="17.25" customHeight="1">
      <c r="A31" s="15" t="s">
        <v>7</v>
      </c>
      <c r="B31" s="16" t="s">
        <v>102</v>
      </c>
      <c r="C31" s="40" t="s">
        <v>2</v>
      </c>
      <c r="D31" s="16" t="s">
        <v>4</v>
      </c>
      <c r="E31" s="16" t="s">
        <v>85</v>
      </c>
      <c r="F31" s="16" t="s">
        <v>84</v>
      </c>
      <c r="G31" s="18">
        <v>275</v>
      </c>
    </row>
    <row r="32" spans="1:7" s="41" customFormat="1" ht="79.5" customHeight="1">
      <c r="A32" s="15" t="s">
        <v>57</v>
      </c>
      <c r="B32" s="16" t="s">
        <v>102</v>
      </c>
      <c r="C32" s="40" t="s">
        <v>2</v>
      </c>
      <c r="D32" s="16" t="s">
        <v>4</v>
      </c>
      <c r="E32" s="16" t="s">
        <v>86</v>
      </c>
      <c r="F32" s="16" t="s">
        <v>1</v>
      </c>
      <c r="G32" s="18">
        <f>SUM(G33)</f>
        <v>19.66</v>
      </c>
    </row>
    <row r="33" spans="1:7" s="41" customFormat="1" ht="15">
      <c r="A33" s="15" t="s">
        <v>7</v>
      </c>
      <c r="B33" s="16" t="s">
        <v>102</v>
      </c>
      <c r="C33" s="40" t="s">
        <v>2</v>
      </c>
      <c r="D33" s="16" t="s">
        <v>4</v>
      </c>
      <c r="E33" s="16" t="s">
        <v>86</v>
      </c>
      <c r="F33" s="16" t="s">
        <v>84</v>
      </c>
      <c r="G33" s="18">
        <v>19.66</v>
      </c>
    </row>
    <row r="34" spans="1:7" s="38" customFormat="1" ht="73.5" customHeight="1">
      <c r="A34" s="10" t="s">
        <v>29</v>
      </c>
      <c r="B34" s="11" t="s">
        <v>102</v>
      </c>
      <c r="C34" s="39" t="s">
        <v>2</v>
      </c>
      <c r="D34" s="11" t="s">
        <v>28</v>
      </c>
      <c r="E34" s="11" t="s">
        <v>1</v>
      </c>
      <c r="F34" s="11" t="s">
        <v>1</v>
      </c>
      <c r="G34" s="13">
        <f>SUM(G35)</f>
        <v>416.88</v>
      </c>
    </row>
    <row r="35" spans="1:7" s="41" customFormat="1" ht="48.75" customHeight="1">
      <c r="A35" s="15" t="s">
        <v>106</v>
      </c>
      <c r="B35" s="16" t="s">
        <v>102</v>
      </c>
      <c r="C35" s="40" t="s">
        <v>2</v>
      </c>
      <c r="D35" s="16" t="s">
        <v>28</v>
      </c>
      <c r="E35" s="16" t="s">
        <v>81</v>
      </c>
      <c r="F35" s="16" t="s">
        <v>1</v>
      </c>
      <c r="G35" s="18">
        <f>SUM(G36)</f>
        <v>416.88</v>
      </c>
    </row>
    <row r="36" spans="1:7" s="41" customFormat="1" ht="63.75" customHeight="1">
      <c r="A36" s="15" t="s">
        <v>54</v>
      </c>
      <c r="B36" s="16" t="s">
        <v>102</v>
      </c>
      <c r="C36" s="40" t="s">
        <v>2</v>
      </c>
      <c r="D36" s="16" t="s">
        <v>28</v>
      </c>
      <c r="E36" s="16" t="s">
        <v>82</v>
      </c>
      <c r="F36" s="16" t="s">
        <v>1</v>
      </c>
      <c r="G36" s="18">
        <f>SUM(G37+G39)</f>
        <v>416.88</v>
      </c>
    </row>
    <row r="37" spans="1:7" s="41" customFormat="1" ht="105">
      <c r="A37" s="15" t="s">
        <v>58</v>
      </c>
      <c r="B37" s="16" t="s">
        <v>102</v>
      </c>
      <c r="C37" s="40" t="s">
        <v>2</v>
      </c>
      <c r="D37" s="16" t="s">
        <v>28</v>
      </c>
      <c r="E37" s="16" t="s">
        <v>87</v>
      </c>
      <c r="F37" s="16" t="s">
        <v>1</v>
      </c>
      <c r="G37" s="18">
        <f>SUM(G38)</f>
        <v>377.98</v>
      </c>
    </row>
    <row r="38" spans="1:7" s="41" customFormat="1" ht="21.75" customHeight="1">
      <c r="A38" s="15" t="s">
        <v>7</v>
      </c>
      <c r="B38" s="16" t="s">
        <v>102</v>
      </c>
      <c r="C38" s="40" t="s">
        <v>2</v>
      </c>
      <c r="D38" s="16" t="s">
        <v>28</v>
      </c>
      <c r="E38" s="16" t="s">
        <v>87</v>
      </c>
      <c r="F38" s="16" t="s">
        <v>84</v>
      </c>
      <c r="G38" s="18">
        <v>377.98</v>
      </c>
    </row>
    <row r="39" spans="1:7" s="41" customFormat="1" ht="73.5" customHeight="1">
      <c r="A39" s="15" t="s">
        <v>108</v>
      </c>
      <c r="B39" s="16" t="s">
        <v>102</v>
      </c>
      <c r="C39" s="40" t="s">
        <v>2</v>
      </c>
      <c r="D39" s="16" t="s">
        <v>28</v>
      </c>
      <c r="E39" s="16" t="s">
        <v>107</v>
      </c>
      <c r="F39" s="16" t="s">
        <v>1</v>
      </c>
      <c r="G39" s="18">
        <f>SUM(G40)</f>
        <v>38.9</v>
      </c>
    </row>
    <row r="40" spans="1:7" s="41" customFormat="1" ht="15">
      <c r="A40" s="15" t="s">
        <v>7</v>
      </c>
      <c r="B40" s="16" t="s">
        <v>102</v>
      </c>
      <c r="C40" s="40" t="s">
        <v>2</v>
      </c>
      <c r="D40" s="16" t="s">
        <v>28</v>
      </c>
      <c r="E40" s="16" t="s">
        <v>107</v>
      </c>
      <c r="F40" s="16" t="s">
        <v>84</v>
      </c>
      <c r="G40" s="18">
        <v>38.9</v>
      </c>
    </row>
    <row r="41" spans="1:7" s="38" customFormat="1" ht="28.5">
      <c r="A41" s="10" t="s">
        <v>110</v>
      </c>
      <c r="B41" s="11" t="s">
        <v>102</v>
      </c>
      <c r="C41" s="39" t="s">
        <v>2</v>
      </c>
      <c r="D41" s="11" t="s">
        <v>109</v>
      </c>
      <c r="E41" s="11" t="s">
        <v>1</v>
      </c>
      <c r="F41" s="11" t="s">
        <v>1</v>
      </c>
      <c r="G41" s="13">
        <f>SUM(G42+G55)</f>
        <v>327.94</v>
      </c>
    </row>
    <row r="42" spans="1:7" s="41" customFormat="1" ht="45" customHeight="1">
      <c r="A42" s="15" t="s">
        <v>106</v>
      </c>
      <c r="B42" s="16" t="s">
        <v>102</v>
      </c>
      <c r="C42" s="40" t="s">
        <v>2</v>
      </c>
      <c r="D42" s="16" t="s">
        <v>109</v>
      </c>
      <c r="E42" s="16" t="s">
        <v>81</v>
      </c>
      <c r="F42" s="16" t="s">
        <v>1</v>
      </c>
      <c r="G42" s="18">
        <f>SUM(G48)+G43</f>
        <v>299.31</v>
      </c>
    </row>
    <row r="43" spans="1:7" s="41" customFormat="1" ht="123" customHeight="1">
      <c r="A43" s="15" t="s">
        <v>147</v>
      </c>
      <c r="B43" s="16" t="s">
        <v>102</v>
      </c>
      <c r="C43" s="16" t="s">
        <v>2</v>
      </c>
      <c r="D43" s="16" t="s">
        <v>109</v>
      </c>
      <c r="E43" s="16" t="s">
        <v>148</v>
      </c>
      <c r="F43" s="16"/>
      <c r="G43" s="18">
        <f>G44+G47</f>
        <v>173.45</v>
      </c>
    </row>
    <row r="44" spans="1:7" s="41" customFormat="1" ht="106.5" customHeight="1">
      <c r="A44" s="15" t="s">
        <v>211</v>
      </c>
      <c r="B44" s="16" t="s">
        <v>102</v>
      </c>
      <c r="C44" s="16" t="s">
        <v>2</v>
      </c>
      <c r="D44" s="16" t="s">
        <v>109</v>
      </c>
      <c r="E44" s="16" t="s">
        <v>203</v>
      </c>
      <c r="F44" s="16"/>
      <c r="G44" s="18">
        <f>G45</f>
        <v>75</v>
      </c>
    </row>
    <row r="45" spans="1:7" s="41" customFormat="1" ht="46.5" customHeight="1">
      <c r="A45" s="15" t="s">
        <v>53</v>
      </c>
      <c r="B45" s="16" t="s">
        <v>102</v>
      </c>
      <c r="C45" s="16" t="s">
        <v>2</v>
      </c>
      <c r="D45" s="16" t="s">
        <v>109</v>
      </c>
      <c r="E45" s="16" t="s">
        <v>203</v>
      </c>
      <c r="F45" s="16" t="s">
        <v>80</v>
      </c>
      <c r="G45" s="18">
        <v>75</v>
      </c>
    </row>
    <row r="46" spans="1:7" s="41" customFormat="1" ht="106.5" customHeight="1">
      <c r="A46" s="15" t="s">
        <v>212</v>
      </c>
      <c r="B46" s="16" t="s">
        <v>102</v>
      </c>
      <c r="C46" s="16" t="s">
        <v>2</v>
      </c>
      <c r="D46" s="16" t="s">
        <v>109</v>
      </c>
      <c r="E46" s="16" t="s">
        <v>204</v>
      </c>
      <c r="F46" s="16"/>
      <c r="G46" s="18">
        <f>G47</f>
        <v>98.45</v>
      </c>
    </row>
    <row r="47" spans="1:7" s="41" customFormat="1" ht="51" customHeight="1">
      <c r="A47" s="15" t="s">
        <v>53</v>
      </c>
      <c r="B47" s="16" t="s">
        <v>102</v>
      </c>
      <c r="C47" s="16" t="s">
        <v>2</v>
      </c>
      <c r="D47" s="16" t="s">
        <v>109</v>
      </c>
      <c r="E47" s="16" t="s">
        <v>204</v>
      </c>
      <c r="F47" s="16" t="s">
        <v>80</v>
      </c>
      <c r="G47" s="18">
        <v>98.45</v>
      </c>
    </row>
    <row r="48" spans="1:7" s="41" customFormat="1" ht="75" customHeight="1">
      <c r="A48" s="15" t="s">
        <v>111</v>
      </c>
      <c r="B48" s="16" t="s">
        <v>102</v>
      </c>
      <c r="C48" s="40" t="s">
        <v>2</v>
      </c>
      <c r="D48" s="16" t="s">
        <v>109</v>
      </c>
      <c r="E48" s="16" t="s">
        <v>92</v>
      </c>
      <c r="F48" s="16" t="s">
        <v>1</v>
      </c>
      <c r="G48" s="18">
        <f>SUM(G49+G53+G51)</f>
        <v>125.86</v>
      </c>
    </row>
    <row r="49" spans="1:7" s="41" customFormat="1" ht="62.25" customHeight="1">
      <c r="A49" s="15" t="s">
        <v>113</v>
      </c>
      <c r="B49" s="16" t="s">
        <v>102</v>
      </c>
      <c r="C49" s="40" t="s">
        <v>2</v>
      </c>
      <c r="D49" s="16" t="s">
        <v>109</v>
      </c>
      <c r="E49" s="16" t="s">
        <v>112</v>
      </c>
      <c r="F49" s="16" t="s">
        <v>1</v>
      </c>
      <c r="G49" s="18">
        <f>G50</f>
        <v>83</v>
      </c>
    </row>
    <row r="50" spans="1:7" s="41" customFormat="1" ht="47.25" customHeight="1">
      <c r="A50" s="15" t="s">
        <v>53</v>
      </c>
      <c r="B50" s="16" t="s">
        <v>102</v>
      </c>
      <c r="C50" s="40" t="s">
        <v>2</v>
      </c>
      <c r="D50" s="16" t="s">
        <v>109</v>
      </c>
      <c r="E50" s="16" t="s">
        <v>112</v>
      </c>
      <c r="F50" s="16" t="s">
        <v>80</v>
      </c>
      <c r="G50" s="18">
        <v>83</v>
      </c>
    </row>
    <row r="51" spans="1:7" s="41" customFormat="1" ht="36.75" customHeight="1">
      <c r="A51" s="15" t="s">
        <v>179</v>
      </c>
      <c r="B51" s="16" t="s">
        <v>102</v>
      </c>
      <c r="C51" s="16" t="s">
        <v>2</v>
      </c>
      <c r="D51" s="16" t="s">
        <v>109</v>
      </c>
      <c r="E51" s="16" t="s">
        <v>180</v>
      </c>
      <c r="F51" s="16"/>
      <c r="G51" s="18">
        <f>SUM(G52)</f>
        <v>1.86</v>
      </c>
    </row>
    <row r="52" spans="1:7" s="41" customFormat="1" ht="30" customHeight="1">
      <c r="A52" s="15" t="s">
        <v>139</v>
      </c>
      <c r="B52" s="16" t="s">
        <v>102</v>
      </c>
      <c r="C52" s="16" t="s">
        <v>2</v>
      </c>
      <c r="D52" s="16" t="s">
        <v>109</v>
      </c>
      <c r="E52" s="16" t="s">
        <v>180</v>
      </c>
      <c r="F52" s="16" t="s">
        <v>140</v>
      </c>
      <c r="G52" s="18">
        <v>1.86</v>
      </c>
    </row>
    <row r="53" spans="1:7" s="41" customFormat="1" ht="32.25" customHeight="1">
      <c r="A53" s="15" t="s">
        <v>181</v>
      </c>
      <c r="B53" s="16" t="s">
        <v>102</v>
      </c>
      <c r="C53" s="16" t="s">
        <v>2</v>
      </c>
      <c r="D53" s="16" t="s">
        <v>109</v>
      </c>
      <c r="E53" s="16" t="s">
        <v>182</v>
      </c>
      <c r="F53" s="16" t="s">
        <v>1</v>
      </c>
      <c r="G53" s="18">
        <f>SUM(G54)</f>
        <v>41</v>
      </c>
    </row>
    <row r="54" spans="1:7" s="41" customFormat="1" ht="30">
      <c r="A54" s="15" t="s">
        <v>139</v>
      </c>
      <c r="B54" s="16" t="s">
        <v>102</v>
      </c>
      <c r="C54" s="16" t="s">
        <v>2</v>
      </c>
      <c r="D54" s="16" t="s">
        <v>109</v>
      </c>
      <c r="E54" s="16" t="s">
        <v>182</v>
      </c>
      <c r="F54" s="16" t="s">
        <v>140</v>
      </c>
      <c r="G54" s="18">
        <v>41</v>
      </c>
    </row>
    <row r="55" spans="1:7" s="41" customFormat="1" ht="105.75" customHeight="1">
      <c r="A55" s="15" t="s">
        <v>185</v>
      </c>
      <c r="B55" s="16" t="s">
        <v>102</v>
      </c>
      <c r="C55" s="16" t="s">
        <v>2</v>
      </c>
      <c r="D55" s="16" t="s">
        <v>109</v>
      </c>
      <c r="E55" s="16" t="s">
        <v>183</v>
      </c>
      <c r="F55" s="16"/>
      <c r="G55" s="18">
        <f>SUM(G56+G58)</f>
        <v>28.63</v>
      </c>
    </row>
    <row r="56" spans="1:7" s="41" customFormat="1" ht="30" customHeight="1">
      <c r="A56" s="15" t="s">
        <v>186</v>
      </c>
      <c r="B56" s="16" t="s">
        <v>102</v>
      </c>
      <c r="C56" s="16" t="s">
        <v>2</v>
      </c>
      <c r="D56" s="16" t="s">
        <v>109</v>
      </c>
      <c r="E56" s="16" t="s">
        <v>184</v>
      </c>
      <c r="F56" s="16"/>
      <c r="G56" s="18">
        <f>SUM(G57)</f>
        <v>7.16</v>
      </c>
    </row>
    <row r="57" spans="1:7" s="41" customFormat="1" ht="47.25" customHeight="1">
      <c r="A57" s="15" t="s">
        <v>53</v>
      </c>
      <c r="B57" s="16" t="s">
        <v>102</v>
      </c>
      <c r="C57" s="16" t="s">
        <v>2</v>
      </c>
      <c r="D57" s="16" t="s">
        <v>109</v>
      </c>
      <c r="E57" s="16" t="s">
        <v>184</v>
      </c>
      <c r="F57" s="16" t="s">
        <v>80</v>
      </c>
      <c r="G57" s="18">
        <v>7.16</v>
      </c>
    </row>
    <row r="58" spans="1:7" s="41" customFormat="1" ht="167.25" customHeight="1">
      <c r="A58" s="75" t="s">
        <v>188</v>
      </c>
      <c r="B58" s="16" t="s">
        <v>102</v>
      </c>
      <c r="C58" s="16" t="s">
        <v>2</v>
      </c>
      <c r="D58" s="16" t="s">
        <v>109</v>
      </c>
      <c r="E58" s="16" t="s">
        <v>187</v>
      </c>
      <c r="F58" s="16"/>
      <c r="G58" s="18">
        <f>SUM(G59)</f>
        <v>21.47</v>
      </c>
    </row>
    <row r="59" spans="1:7" s="41" customFormat="1" ht="49.5" customHeight="1">
      <c r="A59" s="15" t="s">
        <v>53</v>
      </c>
      <c r="B59" s="16" t="s">
        <v>102</v>
      </c>
      <c r="C59" s="16" t="s">
        <v>2</v>
      </c>
      <c r="D59" s="16" t="s">
        <v>109</v>
      </c>
      <c r="E59" s="16" t="s">
        <v>187</v>
      </c>
      <c r="F59" s="16" t="s">
        <v>80</v>
      </c>
      <c r="G59" s="18">
        <v>21.47</v>
      </c>
    </row>
    <row r="60" spans="1:7" s="41" customFormat="1" ht="15">
      <c r="A60" s="10" t="s">
        <v>59</v>
      </c>
      <c r="B60" s="11" t="s">
        <v>102</v>
      </c>
      <c r="C60" s="11" t="s">
        <v>15</v>
      </c>
      <c r="D60" s="11" t="s">
        <v>15</v>
      </c>
      <c r="E60" s="16"/>
      <c r="F60" s="16"/>
      <c r="G60" s="13">
        <f>SUM(G62)</f>
        <v>98.91</v>
      </c>
    </row>
    <row r="61" spans="1:7" s="38" customFormat="1" ht="33" customHeight="1">
      <c r="A61" s="10" t="s">
        <v>10</v>
      </c>
      <c r="B61" s="11" t="s">
        <v>102</v>
      </c>
      <c r="C61" s="11" t="s">
        <v>15</v>
      </c>
      <c r="D61" s="11" t="s">
        <v>16</v>
      </c>
      <c r="E61" s="11" t="s">
        <v>1</v>
      </c>
      <c r="F61" s="11" t="s">
        <v>1</v>
      </c>
      <c r="G61" s="13">
        <f>SUM(G62)</f>
        <v>98.91</v>
      </c>
    </row>
    <row r="62" spans="1:7" s="41" customFormat="1" ht="47.25" customHeight="1">
      <c r="A62" s="15" t="s">
        <v>106</v>
      </c>
      <c r="B62" s="16" t="s">
        <v>102</v>
      </c>
      <c r="C62" s="16" t="s">
        <v>15</v>
      </c>
      <c r="D62" s="16" t="s">
        <v>16</v>
      </c>
      <c r="E62" s="16" t="s">
        <v>81</v>
      </c>
      <c r="F62" s="16" t="s">
        <v>1</v>
      </c>
      <c r="G62" s="18">
        <f>SUM(G63)</f>
        <v>98.91</v>
      </c>
    </row>
    <row r="63" spans="1:7" s="41" customFormat="1" ht="60.75" customHeight="1">
      <c r="A63" s="15" t="s">
        <v>60</v>
      </c>
      <c r="B63" s="16" t="s">
        <v>102</v>
      </c>
      <c r="C63" s="16" t="s">
        <v>15</v>
      </c>
      <c r="D63" s="16" t="s">
        <v>16</v>
      </c>
      <c r="E63" s="16" t="s">
        <v>88</v>
      </c>
      <c r="F63" s="16" t="s">
        <v>1</v>
      </c>
      <c r="G63" s="18">
        <f>SUM(G64)</f>
        <v>98.91</v>
      </c>
    </row>
    <row r="64" spans="1:7" s="41" customFormat="1" ht="45.75" customHeight="1">
      <c r="A64" s="15" t="s">
        <v>11</v>
      </c>
      <c r="B64" s="16" t="s">
        <v>102</v>
      </c>
      <c r="C64" s="16" t="s">
        <v>15</v>
      </c>
      <c r="D64" s="16" t="s">
        <v>16</v>
      </c>
      <c r="E64" s="16" t="s">
        <v>205</v>
      </c>
      <c r="F64" s="16" t="s">
        <v>1</v>
      </c>
      <c r="G64" s="18">
        <f>SUM(G65:G66)</f>
        <v>98.91</v>
      </c>
    </row>
    <row r="65" spans="1:7" s="41" customFormat="1" ht="30">
      <c r="A65" s="15" t="s">
        <v>61</v>
      </c>
      <c r="B65" s="16" t="s">
        <v>102</v>
      </c>
      <c r="C65" s="16" t="s">
        <v>15</v>
      </c>
      <c r="D65" s="16" t="s">
        <v>16</v>
      </c>
      <c r="E65" s="16" t="s">
        <v>205</v>
      </c>
      <c r="F65" s="16" t="s">
        <v>89</v>
      </c>
      <c r="G65" s="18">
        <v>89.45</v>
      </c>
    </row>
    <row r="66" spans="1:7" s="41" customFormat="1" ht="48" customHeight="1">
      <c r="A66" s="15" t="s">
        <v>53</v>
      </c>
      <c r="B66" s="16" t="s">
        <v>102</v>
      </c>
      <c r="C66" s="16" t="s">
        <v>15</v>
      </c>
      <c r="D66" s="16" t="s">
        <v>16</v>
      </c>
      <c r="E66" s="16" t="s">
        <v>205</v>
      </c>
      <c r="F66" s="16" t="s">
        <v>80</v>
      </c>
      <c r="G66" s="18">
        <v>9.46</v>
      </c>
    </row>
    <row r="67" spans="1:7" s="41" customFormat="1" ht="57">
      <c r="A67" s="10" t="s">
        <v>62</v>
      </c>
      <c r="B67" s="11" t="s">
        <v>102</v>
      </c>
      <c r="C67" s="11" t="s">
        <v>17</v>
      </c>
      <c r="D67" s="11" t="s">
        <v>17</v>
      </c>
      <c r="E67" s="16"/>
      <c r="F67" s="16"/>
      <c r="G67" s="13">
        <f>SUM(G68)</f>
        <v>170.22</v>
      </c>
    </row>
    <row r="68" spans="1:7" s="38" customFormat="1" ht="59.25" customHeight="1">
      <c r="A68" s="10" t="s">
        <v>31</v>
      </c>
      <c r="B68" s="11" t="s">
        <v>102</v>
      </c>
      <c r="C68" s="11" t="s">
        <v>17</v>
      </c>
      <c r="D68" s="11" t="s">
        <v>30</v>
      </c>
      <c r="E68" s="11" t="s">
        <v>1</v>
      </c>
      <c r="F68" s="11" t="s">
        <v>1</v>
      </c>
      <c r="G68" s="13">
        <f>SUM(G69)</f>
        <v>170.22</v>
      </c>
    </row>
    <row r="69" spans="1:7" s="41" customFormat="1" ht="50.25" customHeight="1">
      <c r="A69" s="15" t="s">
        <v>106</v>
      </c>
      <c r="B69" s="16" t="s">
        <v>102</v>
      </c>
      <c r="C69" s="16" t="s">
        <v>17</v>
      </c>
      <c r="D69" s="16" t="s">
        <v>30</v>
      </c>
      <c r="E69" s="16" t="s">
        <v>81</v>
      </c>
      <c r="F69" s="16" t="s">
        <v>1</v>
      </c>
      <c r="G69" s="18">
        <f>SUM(G70)</f>
        <v>170.22</v>
      </c>
    </row>
    <row r="70" spans="1:7" s="41" customFormat="1" ht="60">
      <c r="A70" s="15" t="s">
        <v>54</v>
      </c>
      <c r="B70" s="16" t="s">
        <v>102</v>
      </c>
      <c r="C70" s="16" t="s">
        <v>17</v>
      </c>
      <c r="D70" s="16" t="s">
        <v>30</v>
      </c>
      <c r="E70" s="16" t="s">
        <v>82</v>
      </c>
      <c r="F70" s="16" t="s">
        <v>1</v>
      </c>
      <c r="G70" s="18">
        <f>SUM(G71)</f>
        <v>170.22</v>
      </c>
    </row>
    <row r="71" spans="1:7" s="41" customFormat="1" ht="76.5" customHeight="1">
      <c r="A71" s="15" t="s">
        <v>63</v>
      </c>
      <c r="B71" s="16" t="s">
        <v>102</v>
      </c>
      <c r="C71" s="16" t="s">
        <v>17</v>
      </c>
      <c r="D71" s="16" t="s">
        <v>30</v>
      </c>
      <c r="E71" s="16" t="s">
        <v>90</v>
      </c>
      <c r="F71" s="16" t="s">
        <v>1</v>
      </c>
      <c r="G71" s="18">
        <f>SUM(G72)</f>
        <v>170.22</v>
      </c>
    </row>
    <row r="72" spans="1:7" s="41" customFormat="1" ht="20.25" customHeight="1">
      <c r="A72" s="15" t="s">
        <v>7</v>
      </c>
      <c r="B72" s="16" t="s">
        <v>102</v>
      </c>
      <c r="C72" s="16" t="s">
        <v>17</v>
      </c>
      <c r="D72" s="16" t="s">
        <v>30</v>
      </c>
      <c r="E72" s="16" t="s">
        <v>90</v>
      </c>
      <c r="F72" s="16" t="s">
        <v>84</v>
      </c>
      <c r="G72" s="18">
        <v>170.22</v>
      </c>
    </row>
    <row r="73" spans="1:7" s="41" customFormat="1" ht="28.5">
      <c r="A73" s="10" t="s">
        <v>115</v>
      </c>
      <c r="B73" s="11" t="s">
        <v>102</v>
      </c>
      <c r="C73" s="11" t="s">
        <v>114</v>
      </c>
      <c r="D73" s="11" t="s">
        <v>114</v>
      </c>
      <c r="E73" s="16"/>
      <c r="F73" s="16"/>
      <c r="G73" s="13">
        <f>SUM(G74)</f>
        <v>3121.46</v>
      </c>
    </row>
    <row r="74" spans="1:7" s="38" customFormat="1" ht="29.25" customHeight="1">
      <c r="A74" s="10" t="s">
        <v>117</v>
      </c>
      <c r="B74" s="11" t="s">
        <v>102</v>
      </c>
      <c r="C74" s="11" t="s">
        <v>114</v>
      </c>
      <c r="D74" s="11" t="s">
        <v>116</v>
      </c>
      <c r="E74" s="11" t="s">
        <v>1</v>
      </c>
      <c r="F74" s="11" t="s">
        <v>1</v>
      </c>
      <c r="G74" s="13">
        <f>SUM(G75+G80)</f>
        <v>3121.46</v>
      </c>
    </row>
    <row r="75" spans="1:7" s="41" customFormat="1" ht="75" customHeight="1">
      <c r="A75" s="15" t="s">
        <v>119</v>
      </c>
      <c r="B75" s="16" t="s">
        <v>102</v>
      </c>
      <c r="C75" s="16" t="s">
        <v>114</v>
      </c>
      <c r="D75" s="16" t="s">
        <v>116</v>
      </c>
      <c r="E75" s="16" t="s">
        <v>118</v>
      </c>
      <c r="F75" s="16" t="s">
        <v>1</v>
      </c>
      <c r="G75" s="18">
        <f>SUM(G76+G78)</f>
        <v>1921.46</v>
      </c>
    </row>
    <row r="76" spans="1:7" s="41" customFormat="1" ht="74.25" customHeight="1">
      <c r="A76" s="15" t="s">
        <v>189</v>
      </c>
      <c r="B76" s="16" t="s">
        <v>102</v>
      </c>
      <c r="C76" s="16" t="s">
        <v>114</v>
      </c>
      <c r="D76" s="16" t="s">
        <v>116</v>
      </c>
      <c r="E76" s="16" t="s">
        <v>190</v>
      </c>
      <c r="F76" s="16"/>
      <c r="G76" s="18">
        <f>SUM(G77)</f>
        <v>591.46</v>
      </c>
    </row>
    <row r="77" spans="1:7" s="41" customFormat="1" ht="49.5" customHeight="1">
      <c r="A77" s="15" t="s">
        <v>53</v>
      </c>
      <c r="B77" s="16" t="s">
        <v>102</v>
      </c>
      <c r="C77" s="16" t="s">
        <v>114</v>
      </c>
      <c r="D77" s="16" t="s">
        <v>116</v>
      </c>
      <c r="E77" s="16" t="s">
        <v>190</v>
      </c>
      <c r="F77" s="16" t="s">
        <v>80</v>
      </c>
      <c r="G77" s="18">
        <v>591.46</v>
      </c>
    </row>
    <row r="78" spans="1:7" s="41" customFormat="1" ht="152.25" customHeight="1">
      <c r="A78" s="75" t="s">
        <v>192</v>
      </c>
      <c r="B78" s="16" t="s">
        <v>102</v>
      </c>
      <c r="C78" s="16" t="s">
        <v>114</v>
      </c>
      <c r="D78" s="16" t="s">
        <v>116</v>
      </c>
      <c r="E78" s="16" t="s">
        <v>191</v>
      </c>
      <c r="F78" s="16"/>
      <c r="G78" s="18">
        <f>SUM(G79)</f>
        <v>1330</v>
      </c>
    </row>
    <row r="79" spans="1:7" s="41" customFormat="1" ht="45.75" customHeight="1">
      <c r="A79" s="15" t="s">
        <v>53</v>
      </c>
      <c r="B79" s="16" t="s">
        <v>102</v>
      </c>
      <c r="C79" s="16" t="s">
        <v>114</v>
      </c>
      <c r="D79" s="16" t="s">
        <v>116</v>
      </c>
      <c r="E79" s="16" t="s">
        <v>191</v>
      </c>
      <c r="F79" s="16" t="s">
        <v>80</v>
      </c>
      <c r="G79" s="18">
        <v>1330</v>
      </c>
    </row>
    <row r="80" spans="1:7" s="41" customFormat="1" ht="108.75" customHeight="1">
      <c r="A80" s="15" t="s">
        <v>185</v>
      </c>
      <c r="B80" s="16" t="s">
        <v>102</v>
      </c>
      <c r="C80" s="16" t="s">
        <v>114</v>
      </c>
      <c r="D80" s="16" t="s">
        <v>116</v>
      </c>
      <c r="E80" s="16" t="s">
        <v>183</v>
      </c>
      <c r="F80" s="16"/>
      <c r="G80" s="18">
        <f>SUM(G81+G83+G85)</f>
        <v>1200</v>
      </c>
    </row>
    <row r="81" spans="1:7" s="41" customFormat="1" ht="33" customHeight="1">
      <c r="A81" s="15" t="s">
        <v>186</v>
      </c>
      <c r="B81" s="16" t="s">
        <v>102</v>
      </c>
      <c r="C81" s="16" t="s">
        <v>114</v>
      </c>
      <c r="D81" s="16" t="s">
        <v>116</v>
      </c>
      <c r="E81" s="16" t="s">
        <v>184</v>
      </c>
      <c r="F81" s="16"/>
      <c r="G81" s="18">
        <f>SUM(G82)</f>
        <v>68.35</v>
      </c>
    </row>
    <row r="82" spans="1:7" s="41" customFormat="1" ht="45">
      <c r="A82" s="15" t="s">
        <v>53</v>
      </c>
      <c r="B82" s="16" t="s">
        <v>102</v>
      </c>
      <c r="C82" s="16" t="s">
        <v>114</v>
      </c>
      <c r="D82" s="16" t="s">
        <v>116</v>
      </c>
      <c r="E82" s="16" t="s">
        <v>184</v>
      </c>
      <c r="F82" s="16" t="s">
        <v>80</v>
      </c>
      <c r="G82" s="18">
        <v>68.35</v>
      </c>
    </row>
    <row r="83" spans="1:7" s="41" customFormat="1" ht="30" customHeight="1">
      <c r="A83" s="15" t="s">
        <v>194</v>
      </c>
      <c r="B83" s="16" t="s">
        <v>102</v>
      </c>
      <c r="C83" s="16" t="s">
        <v>114</v>
      </c>
      <c r="D83" s="16" t="s">
        <v>116</v>
      </c>
      <c r="E83" s="16" t="s">
        <v>193</v>
      </c>
      <c r="F83" s="16"/>
      <c r="G83" s="18">
        <f>SUM(G84)</f>
        <v>231.65</v>
      </c>
    </row>
    <row r="84" spans="1:7" s="41" customFormat="1" ht="45">
      <c r="A84" s="15" t="s">
        <v>53</v>
      </c>
      <c r="B84" s="16" t="s">
        <v>102</v>
      </c>
      <c r="C84" s="16" t="s">
        <v>114</v>
      </c>
      <c r="D84" s="16" t="s">
        <v>116</v>
      </c>
      <c r="E84" s="16" t="s">
        <v>193</v>
      </c>
      <c r="F84" s="16" t="s">
        <v>80</v>
      </c>
      <c r="G84" s="18">
        <v>231.65</v>
      </c>
    </row>
    <row r="85" spans="1:7" s="41" customFormat="1" ht="167.25" customHeight="1">
      <c r="A85" s="75" t="s">
        <v>188</v>
      </c>
      <c r="B85" s="16" t="s">
        <v>102</v>
      </c>
      <c r="C85" s="16" t="s">
        <v>114</v>
      </c>
      <c r="D85" s="16" t="s">
        <v>116</v>
      </c>
      <c r="E85" s="16" t="s">
        <v>187</v>
      </c>
      <c r="F85" s="16"/>
      <c r="G85" s="18">
        <f>SUM(G86)</f>
        <v>900</v>
      </c>
    </row>
    <row r="86" spans="1:7" s="41" customFormat="1" ht="48.75" customHeight="1">
      <c r="A86" s="15" t="s">
        <v>53</v>
      </c>
      <c r="B86" s="16" t="s">
        <v>102</v>
      </c>
      <c r="C86" s="16" t="s">
        <v>114</v>
      </c>
      <c r="D86" s="16" t="s">
        <v>116</v>
      </c>
      <c r="E86" s="16" t="s">
        <v>187</v>
      </c>
      <c r="F86" s="16" t="s">
        <v>80</v>
      </c>
      <c r="G86" s="18">
        <v>900</v>
      </c>
    </row>
    <row r="87" spans="1:7" s="41" customFormat="1" ht="37.5" customHeight="1">
      <c r="A87" s="10" t="s">
        <v>64</v>
      </c>
      <c r="B87" s="11" t="s">
        <v>102</v>
      </c>
      <c r="C87" s="11" t="s">
        <v>9</v>
      </c>
      <c r="D87" s="11" t="s">
        <v>9</v>
      </c>
      <c r="E87" s="16"/>
      <c r="F87" s="16"/>
      <c r="G87" s="13">
        <f>SUM(G88+G95+G114)+G138</f>
        <v>15764.240000000002</v>
      </c>
    </row>
    <row r="88" spans="1:7" s="38" customFormat="1" ht="19.5" customHeight="1">
      <c r="A88" s="10" t="s">
        <v>141</v>
      </c>
      <c r="B88" s="11" t="s">
        <v>102</v>
      </c>
      <c r="C88" s="11" t="s">
        <v>9</v>
      </c>
      <c r="D88" s="11" t="s">
        <v>142</v>
      </c>
      <c r="E88" s="11" t="s">
        <v>1</v>
      </c>
      <c r="F88" s="11" t="s">
        <v>1</v>
      </c>
      <c r="G88" s="13">
        <f>SUM(G89)</f>
        <v>2062.93</v>
      </c>
    </row>
    <row r="89" spans="1:7" s="41" customFormat="1" ht="45" customHeight="1">
      <c r="A89" s="15" t="s">
        <v>106</v>
      </c>
      <c r="B89" s="16" t="s">
        <v>102</v>
      </c>
      <c r="C89" s="16" t="s">
        <v>9</v>
      </c>
      <c r="D89" s="16" t="s">
        <v>142</v>
      </c>
      <c r="E89" s="16" t="s">
        <v>81</v>
      </c>
      <c r="F89" s="16" t="s">
        <v>1</v>
      </c>
      <c r="G89" s="18">
        <f>SUM(G90)</f>
        <v>2062.93</v>
      </c>
    </row>
    <row r="90" spans="1:7" s="41" customFormat="1" ht="75.75" customHeight="1">
      <c r="A90" s="15" t="s">
        <v>111</v>
      </c>
      <c r="B90" s="16" t="s">
        <v>102</v>
      </c>
      <c r="C90" s="16" t="s">
        <v>9</v>
      </c>
      <c r="D90" s="16" t="s">
        <v>142</v>
      </c>
      <c r="E90" s="16" t="s">
        <v>92</v>
      </c>
      <c r="F90" s="16" t="s">
        <v>1</v>
      </c>
      <c r="G90" s="18">
        <f>SUM(G91+G93)</f>
        <v>2062.93</v>
      </c>
    </row>
    <row r="91" spans="1:7" s="41" customFormat="1" ht="75" customHeight="1">
      <c r="A91" s="15" t="s">
        <v>143</v>
      </c>
      <c r="B91" s="16" t="s">
        <v>102</v>
      </c>
      <c r="C91" s="16" t="s">
        <v>9</v>
      </c>
      <c r="D91" s="16" t="s">
        <v>142</v>
      </c>
      <c r="E91" s="16" t="s">
        <v>144</v>
      </c>
      <c r="F91" s="16" t="s">
        <v>1</v>
      </c>
      <c r="G91" s="18">
        <f>SUM(G92)</f>
        <v>1895.46</v>
      </c>
    </row>
    <row r="92" spans="1:7" s="41" customFormat="1" ht="61.5" customHeight="1">
      <c r="A92" s="15" t="s">
        <v>145</v>
      </c>
      <c r="B92" s="16" t="s">
        <v>102</v>
      </c>
      <c r="C92" s="16" t="s">
        <v>9</v>
      </c>
      <c r="D92" s="16" t="s">
        <v>142</v>
      </c>
      <c r="E92" s="16" t="s">
        <v>144</v>
      </c>
      <c r="F92" s="16" t="s">
        <v>146</v>
      </c>
      <c r="G92" s="18">
        <v>1895.46</v>
      </c>
    </row>
    <row r="93" spans="1:7" s="41" customFormat="1" ht="30" customHeight="1">
      <c r="A93" s="15" t="s">
        <v>196</v>
      </c>
      <c r="B93" s="16" t="s">
        <v>102</v>
      </c>
      <c r="C93" s="16" t="s">
        <v>9</v>
      </c>
      <c r="D93" s="16" t="s">
        <v>142</v>
      </c>
      <c r="E93" s="16" t="s">
        <v>195</v>
      </c>
      <c r="F93" s="16"/>
      <c r="G93" s="18">
        <f>SUM(G94)</f>
        <v>167.47</v>
      </c>
    </row>
    <row r="94" spans="1:7" s="41" customFormat="1" ht="29.25" customHeight="1">
      <c r="A94" s="15" t="s">
        <v>139</v>
      </c>
      <c r="B94" s="16" t="s">
        <v>102</v>
      </c>
      <c r="C94" s="16" t="s">
        <v>9</v>
      </c>
      <c r="D94" s="16" t="s">
        <v>142</v>
      </c>
      <c r="E94" s="16" t="s">
        <v>195</v>
      </c>
      <c r="F94" s="16" t="s">
        <v>140</v>
      </c>
      <c r="G94" s="18">
        <v>167.47</v>
      </c>
    </row>
    <row r="95" spans="1:7" s="38" customFormat="1" ht="18.75" customHeight="1">
      <c r="A95" s="10" t="s">
        <v>121</v>
      </c>
      <c r="B95" s="11" t="s">
        <v>102</v>
      </c>
      <c r="C95" s="11" t="s">
        <v>9</v>
      </c>
      <c r="D95" s="11" t="s">
        <v>120</v>
      </c>
      <c r="E95" s="11" t="s">
        <v>1</v>
      </c>
      <c r="F95" s="11"/>
      <c r="G95" s="13">
        <f>SUM(G112)+G96</f>
        <v>11454.02</v>
      </c>
    </row>
    <row r="96" spans="1:7" s="41" customFormat="1" ht="45">
      <c r="A96" s="15" t="s">
        <v>106</v>
      </c>
      <c r="B96" s="16" t="s">
        <v>102</v>
      </c>
      <c r="C96" s="16" t="s">
        <v>9</v>
      </c>
      <c r="D96" s="16" t="s">
        <v>120</v>
      </c>
      <c r="E96" s="16" t="s">
        <v>81</v>
      </c>
      <c r="F96" s="16" t="s">
        <v>1</v>
      </c>
      <c r="G96" s="18">
        <f>SUM(G97+G102+G105)</f>
        <v>11010.44</v>
      </c>
    </row>
    <row r="97" spans="1:7" s="41" customFormat="1" ht="120.75" customHeight="1">
      <c r="A97" s="15" t="s">
        <v>147</v>
      </c>
      <c r="B97" s="16" t="s">
        <v>102</v>
      </c>
      <c r="C97" s="16" t="s">
        <v>9</v>
      </c>
      <c r="D97" s="16" t="s">
        <v>120</v>
      </c>
      <c r="E97" s="16" t="s">
        <v>148</v>
      </c>
      <c r="F97" s="16" t="s">
        <v>1</v>
      </c>
      <c r="G97" s="18">
        <f>SUM(G100)+G98</f>
        <v>2048.83</v>
      </c>
    </row>
    <row r="98" spans="1:7" s="41" customFormat="1" ht="106.5" customHeight="1">
      <c r="A98" s="15" t="s">
        <v>211</v>
      </c>
      <c r="B98" s="16" t="s">
        <v>102</v>
      </c>
      <c r="C98" s="16" t="s">
        <v>9</v>
      </c>
      <c r="D98" s="16" t="s">
        <v>120</v>
      </c>
      <c r="E98" s="16" t="s">
        <v>203</v>
      </c>
      <c r="F98" s="16"/>
      <c r="G98" s="18">
        <f>G99</f>
        <v>1437.83</v>
      </c>
    </row>
    <row r="99" spans="1:7" s="41" customFormat="1" ht="44.25" customHeight="1">
      <c r="A99" s="15" t="s">
        <v>53</v>
      </c>
      <c r="B99" s="16" t="s">
        <v>102</v>
      </c>
      <c r="C99" s="16" t="s">
        <v>9</v>
      </c>
      <c r="D99" s="16" t="s">
        <v>120</v>
      </c>
      <c r="E99" s="16" t="s">
        <v>203</v>
      </c>
      <c r="F99" s="16" t="s">
        <v>80</v>
      </c>
      <c r="G99" s="18">
        <v>1437.83</v>
      </c>
    </row>
    <row r="100" spans="1:7" s="41" customFormat="1" ht="102.75" customHeight="1">
      <c r="A100" s="15" t="s">
        <v>149</v>
      </c>
      <c r="B100" s="16" t="s">
        <v>102</v>
      </c>
      <c r="C100" s="16" t="s">
        <v>9</v>
      </c>
      <c r="D100" s="16" t="s">
        <v>120</v>
      </c>
      <c r="E100" s="16" t="s">
        <v>150</v>
      </c>
      <c r="F100" s="16" t="s">
        <v>1</v>
      </c>
      <c r="G100" s="18">
        <f>SUM(G101)</f>
        <v>611</v>
      </c>
    </row>
    <row r="101" spans="1:7" s="41" customFormat="1" ht="57.75" customHeight="1">
      <c r="A101" s="15" t="s">
        <v>145</v>
      </c>
      <c r="B101" s="16" t="s">
        <v>102</v>
      </c>
      <c r="C101" s="16" t="s">
        <v>9</v>
      </c>
      <c r="D101" s="16" t="s">
        <v>120</v>
      </c>
      <c r="E101" s="16" t="s">
        <v>150</v>
      </c>
      <c r="F101" s="16" t="s">
        <v>146</v>
      </c>
      <c r="G101" s="18">
        <v>611</v>
      </c>
    </row>
    <row r="102" spans="1:7" s="41" customFormat="1" ht="75" customHeight="1">
      <c r="A102" s="15" t="s">
        <v>111</v>
      </c>
      <c r="B102" s="16" t="s">
        <v>102</v>
      </c>
      <c r="C102" s="16" t="s">
        <v>9</v>
      </c>
      <c r="D102" s="16" t="s">
        <v>120</v>
      </c>
      <c r="E102" s="16" t="s">
        <v>92</v>
      </c>
      <c r="F102" s="16" t="s">
        <v>1</v>
      </c>
      <c r="G102" s="18">
        <f>SUM(G103)</f>
        <v>3558.44</v>
      </c>
    </row>
    <row r="103" spans="1:7" s="41" customFormat="1" ht="47.25" customHeight="1">
      <c r="A103" s="15" t="s">
        <v>151</v>
      </c>
      <c r="B103" s="16" t="s">
        <v>102</v>
      </c>
      <c r="C103" s="16" t="s">
        <v>9</v>
      </c>
      <c r="D103" s="16" t="s">
        <v>120</v>
      </c>
      <c r="E103" s="16" t="s">
        <v>152</v>
      </c>
      <c r="F103" s="16" t="s">
        <v>1</v>
      </c>
      <c r="G103" s="18">
        <f>SUM(G104)</f>
        <v>3558.44</v>
      </c>
    </row>
    <row r="104" spans="1:7" s="41" customFormat="1" ht="47.25" customHeight="1">
      <c r="A104" s="15" t="s">
        <v>53</v>
      </c>
      <c r="B104" s="16" t="s">
        <v>102</v>
      </c>
      <c r="C104" s="16" t="s">
        <v>9</v>
      </c>
      <c r="D104" s="16" t="s">
        <v>120</v>
      </c>
      <c r="E104" s="16" t="s">
        <v>152</v>
      </c>
      <c r="F104" s="16" t="s">
        <v>80</v>
      </c>
      <c r="G104" s="18">
        <v>3558.44</v>
      </c>
    </row>
    <row r="105" spans="1:7" s="41" customFormat="1" ht="55.5" customHeight="1">
      <c r="A105" s="15" t="s">
        <v>60</v>
      </c>
      <c r="B105" s="16" t="s">
        <v>102</v>
      </c>
      <c r="C105" s="16" t="s">
        <v>9</v>
      </c>
      <c r="D105" s="16" t="s">
        <v>120</v>
      </c>
      <c r="E105" s="16" t="s">
        <v>88</v>
      </c>
      <c r="F105" s="16" t="s">
        <v>1</v>
      </c>
      <c r="G105" s="18">
        <f>SUM(G106)+G108+G110</f>
        <v>5403.17</v>
      </c>
    </row>
    <row r="106" spans="1:7" s="41" customFormat="1" ht="226.5" customHeight="1">
      <c r="A106" s="20" t="s">
        <v>153</v>
      </c>
      <c r="B106" s="16" t="s">
        <v>102</v>
      </c>
      <c r="C106" s="16" t="s">
        <v>9</v>
      </c>
      <c r="D106" s="16" t="s">
        <v>120</v>
      </c>
      <c r="E106" s="16" t="s">
        <v>154</v>
      </c>
      <c r="F106" s="16" t="s">
        <v>1</v>
      </c>
      <c r="G106" s="18">
        <f>SUM(G107)</f>
        <v>1255.25</v>
      </c>
    </row>
    <row r="107" spans="1:7" s="41" customFormat="1" ht="48.75" customHeight="1">
      <c r="A107" s="15" t="s">
        <v>53</v>
      </c>
      <c r="B107" s="16" t="s">
        <v>102</v>
      </c>
      <c r="C107" s="16" t="s">
        <v>9</v>
      </c>
      <c r="D107" s="16" t="s">
        <v>120</v>
      </c>
      <c r="E107" s="16" t="s">
        <v>154</v>
      </c>
      <c r="F107" s="16" t="s">
        <v>80</v>
      </c>
      <c r="G107" s="18">
        <v>1255.25</v>
      </c>
    </row>
    <row r="108" spans="1:7" s="41" customFormat="1" ht="63" customHeight="1">
      <c r="A108" s="15" t="s">
        <v>213</v>
      </c>
      <c r="B108" s="16" t="s">
        <v>102</v>
      </c>
      <c r="C108" s="16" t="s">
        <v>9</v>
      </c>
      <c r="D108" s="16" t="s">
        <v>120</v>
      </c>
      <c r="E108" s="16" t="s">
        <v>206</v>
      </c>
      <c r="F108" s="16"/>
      <c r="G108" s="18">
        <f>G109</f>
        <v>1792</v>
      </c>
    </row>
    <row r="109" spans="1:7" s="41" customFormat="1" ht="48.75" customHeight="1">
      <c r="A109" s="15" t="s">
        <v>53</v>
      </c>
      <c r="B109" s="16" t="s">
        <v>102</v>
      </c>
      <c r="C109" s="16" t="s">
        <v>9</v>
      </c>
      <c r="D109" s="16" t="s">
        <v>120</v>
      </c>
      <c r="E109" s="16" t="s">
        <v>206</v>
      </c>
      <c r="F109" s="16" t="s">
        <v>80</v>
      </c>
      <c r="G109" s="18">
        <v>1792</v>
      </c>
    </row>
    <row r="110" spans="1:7" s="41" customFormat="1" ht="194.25" customHeight="1">
      <c r="A110" s="84" t="s">
        <v>214</v>
      </c>
      <c r="B110" s="16" t="s">
        <v>102</v>
      </c>
      <c r="C110" s="16" t="s">
        <v>9</v>
      </c>
      <c r="D110" s="16" t="s">
        <v>120</v>
      </c>
      <c r="E110" s="16" t="s">
        <v>207</v>
      </c>
      <c r="F110" s="16"/>
      <c r="G110" s="18">
        <f>G111</f>
        <v>2355.92</v>
      </c>
    </row>
    <row r="111" spans="1:7" s="41" customFormat="1" ht="48.75" customHeight="1">
      <c r="A111" s="15" t="s">
        <v>53</v>
      </c>
      <c r="B111" s="16" t="s">
        <v>102</v>
      </c>
      <c r="C111" s="16" t="s">
        <v>9</v>
      </c>
      <c r="D111" s="16" t="s">
        <v>120</v>
      </c>
      <c r="E111" s="16" t="s">
        <v>207</v>
      </c>
      <c r="F111" s="16" t="s">
        <v>80</v>
      </c>
      <c r="G111" s="18">
        <v>2355.92</v>
      </c>
    </row>
    <row r="112" spans="1:7" s="41" customFormat="1" ht="90.75" customHeight="1">
      <c r="A112" s="15" t="s">
        <v>123</v>
      </c>
      <c r="B112" s="16" t="s">
        <v>102</v>
      </c>
      <c r="C112" s="16" t="s">
        <v>9</v>
      </c>
      <c r="D112" s="16" t="s">
        <v>120</v>
      </c>
      <c r="E112" s="16" t="s">
        <v>122</v>
      </c>
      <c r="F112" s="16" t="s">
        <v>1</v>
      </c>
      <c r="G112" s="18">
        <f>SUM(G113)</f>
        <v>443.58</v>
      </c>
    </row>
    <row r="113" spans="1:7" s="41" customFormat="1" ht="45">
      <c r="A113" s="15" t="s">
        <v>53</v>
      </c>
      <c r="B113" s="16" t="s">
        <v>102</v>
      </c>
      <c r="C113" s="16" t="s">
        <v>9</v>
      </c>
      <c r="D113" s="16" t="s">
        <v>120</v>
      </c>
      <c r="E113" s="16" t="s">
        <v>122</v>
      </c>
      <c r="F113" s="16" t="s">
        <v>80</v>
      </c>
      <c r="G113" s="18">
        <v>443.58</v>
      </c>
    </row>
    <row r="114" spans="1:7" s="38" customFormat="1" ht="14.25">
      <c r="A114" s="10" t="s">
        <v>12</v>
      </c>
      <c r="B114" s="11" t="s">
        <v>102</v>
      </c>
      <c r="C114" s="11" t="s">
        <v>9</v>
      </c>
      <c r="D114" s="11" t="s">
        <v>18</v>
      </c>
      <c r="E114" s="11" t="s">
        <v>1</v>
      </c>
      <c r="F114" s="11" t="s">
        <v>1</v>
      </c>
      <c r="G114" s="13">
        <f>SUM(G129+G131)+G115+G127+G133</f>
        <v>2238.1800000000003</v>
      </c>
    </row>
    <row r="115" spans="1:7" s="41" customFormat="1" ht="45">
      <c r="A115" s="15" t="s">
        <v>106</v>
      </c>
      <c r="B115" s="16" t="s">
        <v>102</v>
      </c>
      <c r="C115" s="16" t="s">
        <v>9</v>
      </c>
      <c r="D115" s="16" t="s">
        <v>18</v>
      </c>
      <c r="E115" s="16" t="s">
        <v>81</v>
      </c>
      <c r="F115" s="16" t="s">
        <v>1</v>
      </c>
      <c r="G115" s="18">
        <f>SUM(G116)</f>
        <v>1162.25</v>
      </c>
    </row>
    <row r="116" spans="1:7" s="41" customFormat="1" ht="81" customHeight="1">
      <c r="A116" s="15" t="s">
        <v>111</v>
      </c>
      <c r="B116" s="16" t="s">
        <v>102</v>
      </c>
      <c r="C116" s="16" t="s">
        <v>9</v>
      </c>
      <c r="D116" s="16" t="s">
        <v>18</v>
      </c>
      <c r="E116" s="16" t="s">
        <v>92</v>
      </c>
      <c r="F116" s="16" t="s">
        <v>1</v>
      </c>
      <c r="G116" s="18">
        <f>G117+G119+G121+G123+G125</f>
        <v>1162.25</v>
      </c>
    </row>
    <row r="117" spans="1:7" s="41" customFormat="1" ht="18.75" customHeight="1">
      <c r="A117" s="15" t="s">
        <v>125</v>
      </c>
      <c r="B117" s="16" t="s">
        <v>102</v>
      </c>
      <c r="C117" s="16" t="s">
        <v>9</v>
      </c>
      <c r="D117" s="16" t="s">
        <v>18</v>
      </c>
      <c r="E117" s="16" t="s">
        <v>124</v>
      </c>
      <c r="F117" s="16" t="s">
        <v>1</v>
      </c>
      <c r="G117" s="18">
        <f>SUM(G118)</f>
        <v>433.11</v>
      </c>
    </row>
    <row r="118" spans="1:7" s="41" customFormat="1" ht="51" customHeight="1">
      <c r="A118" s="15" t="s">
        <v>53</v>
      </c>
      <c r="B118" s="16" t="s">
        <v>102</v>
      </c>
      <c r="C118" s="16" t="s">
        <v>9</v>
      </c>
      <c r="D118" s="16" t="s">
        <v>18</v>
      </c>
      <c r="E118" s="16" t="s">
        <v>124</v>
      </c>
      <c r="F118" s="16" t="s">
        <v>80</v>
      </c>
      <c r="G118" s="18">
        <v>433.11</v>
      </c>
    </row>
    <row r="119" spans="1:7" s="41" customFormat="1" ht="35.25" customHeight="1">
      <c r="A119" s="15" t="s">
        <v>127</v>
      </c>
      <c r="B119" s="16" t="s">
        <v>102</v>
      </c>
      <c r="C119" s="16" t="s">
        <v>9</v>
      </c>
      <c r="D119" s="16" t="s">
        <v>18</v>
      </c>
      <c r="E119" s="16" t="s">
        <v>126</v>
      </c>
      <c r="F119" s="16" t="s">
        <v>1</v>
      </c>
      <c r="G119" s="18">
        <f>SUM(G120)</f>
        <v>141.25</v>
      </c>
    </row>
    <row r="120" spans="1:7" s="41" customFormat="1" ht="48" customHeight="1">
      <c r="A120" s="15" t="s">
        <v>53</v>
      </c>
      <c r="B120" s="16" t="s">
        <v>102</v>
      </c>
      <c r="C120" s="16" t="s">
        <v>9</v>
      </c>
      <c r="D120" s="16" t="s">
        <v>18</v>
      </c>
      <c r="E120" s="16" t="s">
        <v>126</v>
      </c>
      <c r="F120" s="16" t="s">
        <v>80</v>
      </c>
      <c r="G120" s="18">
        <v>141.25</v>
      </c>
    </row>
    <row r="121" spans="1:7" s="41" customFormat="1" ht="29.25" customHeight="1">
      <c r="A121" s="15" t="s">
        <v>215</v>
      </c>
      <c r="B121" s="16" t="s">
        <v>102</v>
      </c>
      <c r="C121" s="16" t="s">
        <v>9</v>
      </c>
      <c r="D121" s="16" t="s">
        <v>18</v>
      </c>
      <c r="E121" s="16" t="s">
        <v>208</v>
      </c>
      <c r="F121" s="16"/>
      <c r="G121" s="18">
        <f>G122</f>
        <v>209.28</v>
      </c>
    </row>
    <row r="122" spans="1:7" s="41" customFormat="1" ht="48" customHeight="1">
      <c r="A122" s="15" t="s">
        <v>53</v>
      </c>
      <c r="B122" s="16" t="s">
        <v>102</v>
      </c>
      <c r="C122" s="16" t="s">
        <v>9</v>
      </c>
      <c r="D122" s="16" t="s">
        <v>18</v>
      </c>
      <c r="E122" s="16" t="s">
        <v>208</v>
      </c>
      <c r="F122" s="16" t="s">
        <v>80</v>
      </c>
      <c r="G122" s="18">
        <v>209.28</v>
      </c>
    </row>
    <row r="123" spans="1:7" s="41" customFormat="1" ht="35.25" customHeight="1">
      <c r="A123" s="15" t="s">
        <v>129</v>
      </c>
      <c r="B123" s="16" t="s">
        <v>102</v>
      </c>
      <c r="C123" s="16" t="s">
        <v>9</v>
      </c>
      <c r="D123" s="16" t="s">
        <v>18</v>
      </c>
      <c r="E123" s="16" t="s">
        <v>128</v>
      </c>
      <c r="F123" s="16" t="s">
        <v>1</v>
      </c>
      <c r="G123" s="18">
        <f>G124</f>
        <v>258.21</v>
      </c>
    </row>
    <row r="124" spans="1:7" s="41" customFormat="1" ht="45">
      <c r="A124" s="15" t="s">
        <v>53</v>
      </c>
      <c r="B124" s="16" t="s">
        <v>102</v>
      </c>
      <c r="C124" s="16" t="s">
        <v>9</v>
      </c>
      <c r="D124" s="16" t="s">
        <v>18</v>
      </c>
      <c r="E124" s="16" t="s">
        <v>128</v>
      </c>
      <c r="F124" s="16" t="s">
        <v>80</v>
      </c>
      <c r="G124" s="18">
        <v>258.21</v>
      </c>
    </row>
    <row r="125" spans="1:7" s="41" customFormat="1" ht="30">
      <c r="A125" s="15" t="s">
        <v>155</v>
      </c>
      <c r="B125" s="16" t="s">
        <v>102</v>
      </c>
      <c r="C125" s="16" t="s">
        <v>9</v>
      </c>
      <c r="D125" s="16" t="s">
        <v>18</v>
      </c>
      <c r="E125" s="16" t="s">
        <v>156</v>
      </c>
      <c r="F125" s="16" t="s">
        <v>1</v>
      </c>
      <c r="G125" s="18">
        <f>G126</f>
        <v>120.4</v>
      </c>
    </row>
    <row r="126" spans="1:7" s="41" customFormat="1" ht="21" customHeight="1">
      <c r="A126" s="15" t="s">
        <v>157</v>
      </c>
      <c r="B126" s="16" t="s">
        <v>102</v>
      </c>
      <c r="C126" s="16" t="s">
        <v>9</v>
      </c>
      <c r="D126" s="16" t="s">
        <v>18</v>
      </c>
      <c r="E126" s="16" t="s">
        <v>156</v>
      </c>
      <c r="F126" s="16" t="s">
        <v>158</v>
      </c>
      <c r="G126" s="18">
        <v>120.4</v>
      </c>
    </row>
    <row r="127" spans="1:7" s="41" customFormat="1" ht="90.75" customHeight="1">
      <c r="A127" s="15" t="s">
        <v>123</v>
      </c>
      <c r="B127" s="16" t="s">
        <v>102</v>
      </c>
      <c r="C127" s="16" t="s">
        <v>9</v>
      </c>
      <c r="D127" s="16" t="s">
        <v>18</v>
      </c>
      <c r="E127" s="16" t="s">
        <v>122</v>
      </c>
      <c r="F127" s="16"/>
      <c r="G127" s="18">
        <f>SUM(G128)</f>
        <v>59</v>
      </c>
    </row>
    <row r="128" spans="1:7" s="41" customFormat="1" ht="45">
      <c r="A128" s="15" t="s">
        <v>53</v>
      </c>
      <c r="B128" s="16" t="s">
        <v>102</v>
      </c>
      <c r="C128" s="16" t="s">
        <v>9</v>
      </c>
      <c r="D128" s="16" t="s">
        <v>18</v>
      </c>
      <c r="E128" s="16" t="s">
        <v>122</v>
      </c>
      <c r="F128" s="16" t="s">
        <v>80</v>
      </c>
      <c r="G128" s="18">
        <v>59</v>
      </c>
    </row>
    <row r="129" spans="1:7" s="41" customFormat="1" ht="91.5" customHeight="1">
      <c r="A129" s="15" t="s">
        <v>131</v>
      </c>
      <c r="B129" s="16" t="s">
        <v>102</v>
      </c>
      <c r="C129" s="16" t="s">
        <v>9</v>
      </c>
      <c r="D129" s="16" t="s">
        <v>18</v>
      </c>
      <c r="E129" s="16" t="s">
        <v>130</v>
      </c>
      <c r="F129" s="16"/>
      <c r="G129" s="18">
        <f>SUM(G130)</f>
        <v>582.46</v>
      </c>
    </row>
    <row r="130" spans="1:7" s="41" customFormat="1" ht="45">
      <c r="A130" s="15" t="s">
        <v>53</v>
      </c>
      <c r="B130" s="16" t="s">
        <v>102</v>
      </c>
      <c r="C130" s="16" t="s">
        <v>9</v>
      </c>
      <c r="D130" s="16" t="s">
        <v>18</v>
      </c>
      <c r="E130" s="16" t="s">
        <v>130</v>
      </c>
      <c r="F130" s="16" t="s">
        <v>80</v>
      </c>
      <c r="G130" s="18">
        <v>582.46</v>
      </c>
    </row>
    <row r="131" spans="1:7" s="41" customFormat="1" ht="88.5" customHeight="1">
      <c r="A131" s="15" t="s">
        <v>159</v>
      </c>
      <c r="B131" s="16" t="s">
        <v>102</v>
      </c>
      <c r="C131" s="16" t="s">
        <v>9</v>
      </c>
      <c r="D131" s="16" t="s">
        <v>18</v>
      </c>
      <c r="E131" s="16" t="s">
        <v>160</v>
      </c>
      <c r="F131" s="16" t="s">
        <v>1</v>
      </c>
      <c r="G131" s="18">
        <f>SUM(G132)</f>
        <v>290.55</v>
      </c>
    </row>
    <row r="132" spans="1:7" s="41" customFormat="1" ht="50.25" customHeight="1">
      <c r="A132" s="15" t="s">
        <v>53</v>
      </c>
      <c r="B132" s="16" t="s">
        <v>102</v>
      </c>
      <c r="C132" s="16" t="s">
        <v>9</v>
      </c>
      <c r="D132" s="16" t="s">
        <v>18</v>
      </c>
      <c r="E132" s="16" t="s">
        <v>160</v>
      </c>
      <c r="F132" s="16" t="s">
        <v>80</v>
      </c>
      <c r="G132" s="76">
        <v>290.55</v>
      </c>
    </row>
    <row r="133" spans="1:7" s="41" customFormat="1" ht="100.5" customHeight="1">
      <c r="A133" s="15" t="s">
        <v>185</v>
      </c>
      <c r="B133" s="16" t="s">
        <v>102</v>
      </c>
      <c r="C133" s="16" t="s">
        <v>9</v>
      </c>
      <c r="D133" s="16" t="s">
        <v>18</v>
      </c>
      <c r="E133" s="16" t="s">
        <v>183</v>
      </c>
      <c r="F133" s="16"/>
      <c r="G133" s="18">
        <f>SUM(G134+G136)</f>
        <v>143.92</v>
      </c>
    </row>
    <row r="134" spans="1:7" s="41" customFormat="1" ht="30">
      <c r="A134" s="15" t="s">
        <v>186</v>
      </c>
      <c r="B134" s="16" t="s">
        <v>102</v>
      </c>
      <c r="C134" s="16" t="s">
        <v>9</v>
      </c>
      <c r="D134" s="16" t="s">
        <v>18</v>
      </c>
      <c r="E134" s="16" t="s">
        <v>184</v>
      </c>
      <c r="F134" s="16"/>
      <c r="G134" s="18">
        <f>SUM(G135)</f>
        <v>35.98</v>
      </c>
    </row>
    <row r="135" spans="1:7" s="41" customFormat="1" ht="45">
      <c r="A135" s="15" t="s">
        <v>53</v>
      </c>
      <c r="B135" s="16" t="s">
        <v>102</v>
      </c>
      <c r="C135" s="16" t="s">
        <v>9</v>
      </c>
      <c r="D135" s="16" t="s">
        <v>18</v>
      </c>
      <c r="E135" s="16" t="s">
        <v>184</v>
      </c>
      <c r="F135" s="16" t="s">
        <v>80</v>
      </c>
      <c r="G135" s="76">
        <v>35.98</v>
      </c>
    </row>
    <row r="136" spans="1:7" s="41" customFormat="1" ht="160.5" customHeight="1">
      <c r="A136" s="75" t="s">
        <v>188</v>
      </c>
      <c r="B136" s="16" t="s">
        <v>102</v>
      </c>
      <c r="C136" s="16" t="s">
        <v>9</v>
      </c>
      <c r="D136" s="16" t="s">
        <v>18</v>
      </c>
      <c r="E136" s="16" t="s">
        <v>187</v>
      </c>
      <c r="F136" s="16"/>
      <c r="G136" s="18">
        <f>SUM(G137)</f>
        <v>107.94</v>
      </c>
    </row>
    <row r="137" spans="1:7" s="41" customFormat="1" ht="45">
      <c r="A137" s="15" t="s">
        <v>53</v>
      </c>
      <c r="B137" s="16" t="s">
        <v>102</v>
      </c>
      <c r="C137" s="16" t="s">
        <v>9</v>
      </c>
      <c r="D137" s="16" t="s">
        <v>18</v>
      </c>
      <c r="E137" s="16" t="s">
        <v>187</v>
      </c>
      <c r="F137" s="16" t="s">
        <v>80</v>
      </c>
      <c r="G137" s="76">
        <v>107.94</v>
      </c>
    </row>
    <row r="138" spans="1:7" s="41" customFormat="1" ht="32.25" customHeight="1">
      <c r="A138" s="15" t="s">
        <v>216</v>
      </c>
      <c r="B138" s="16" t="s">
        <v>102</v>
      </c>
      <c r="C138" s="16" t="s">
        <v>9</v>
      </c>
      <c r="D138" s="16" t="s">
        <v>209</v>
      </c>
      <c r="E138" s="16"/>
      <c r="F138" s="16"/>
      <c r="G138" s="76">
        <f>G139</f>
        <v>9.11</v>
      </c>
    </row>
    <row r="139" spans="1:7" s="41" customFormat="1" ht="60">
      <c r="A139" s="15" t="s">
        <v>54</v>
      </c>
      <c r="B139" s="16" t="s">
        <v>102</v>
      </c>
      <c r="C139" s="16" t="s">
        <v>9</v>
      </c>
      <c r="D139" s="16" t="s">
        <v>209</v>
      </c>
      <c r="E139" s="16" t="s">
        <v>81</v>
      </c>
      <c r="F139" s="16"/>
      <c r="G139" s="76">
        <f>G140</f>
        <v>9.11</v>
      </c>
    </row>
    <row r="140" spans="1:7" s="41" customFormat="1" ht="60">
      <c r="A140" s="15" t="s">
        <v>54</v>
      </c>
      <c r="B140" s="16" t="s">
        <v>102</v>
      </c>
      <c r="C140" s="16" t="s">
        <v>9</v>
      </c>
      <c r="D140" s="16" t="s">
        <v>18</v>
      </c>
      <c r="E140" s="16" t="s">
        <v>82</v>
      </c>
      <c r="F140" s="16" t="s">
        <v>1</v>
      </c>
      <c r="G140" s="18">
        <f>SUM(G141)</f>
        <v>9.11</v>
      </c>
    </row>
    <row r="141" spans="1:7" s="41" customFormat="1" ht="77.25" customHeight="1">
      <c r="A141" s="15" t="s">
        <v>65</v>
      </c>
      <c r="B141" s="16" t="s">
        <v>102</v>
      </c>
      <c r="C141" s="16" t="s">
        <v>9</v>
      </c>
      <c r="D141" s="16" t="s">
        <v>18</v>
      </c>
      <c r="E141" s="16" t="s">
        <v>91</v>
      </c>
      <c r="F141" s="16" t="s">
        <v>1</v>
      </c>
      <c r="G141" s="18">
        <f>SUM(G142)</f>
        <v>9.11</v>
      </c>
    </row>
    <row r="142" spans="1:7" s="41" customFormat="1" ht="15">
      <c r="A142" s="15" t="s">
        <v>7</v>
      </c>
      <c r="B142" s="16" t="s">
        <v>102</v>
      </c>
      <c r="C142" s="16" t="s">
        <v>9</v>
      </c>
      <c r="D142" s="16" t="s">
        <v>18</v>
      </c>
      <c r="E142" s="16" t="s">
        <v>91</v>
      </c>
      <c r="F142" s="16" t="s">
        <v>84</v>
      </c>
      <c r="G142" s="18">
        <v>9.11</v>
      </c>
    </row>
    <row r="143" spans="1:7" s="41" customFormat="1" ht="28.5">
      <c r="A143" s="10" t="s">
        <v>66</v>
      </c>
      <c r="B143" s="11" t="s">
        <v>102</v>
      </c>
      <c r="C143" s="11" t="s">
        <v>0</v>
      </c>
      <c r="D143" s="11" t="s">
        <v>0</v>
      </c>
      <c r="E143" s="16"/>
      <c r="F143" s="16"/>
      <c r="G143" s="13">
        <f>SUM(G144)</f>
        <v>2694.4599999999996</v>
      </c>
    </row>
    <row r="144" spans="1:7" s="38" customFormat="1" ht="14.25">
      <c r="A144" s="10" t="s">
        <v>13</v>
      </c>
      <c r="B144" s="11" t="s">
        <v>102</v>
      </c>
      <c r="C144" s="11" t="s">
        <v>0</v>
      </c>
      <c r="D144" s="11" t="s">
        <v>14</v>
      </c>
      <c r="E144" s="11" t="s">
        <v>1</v>
      </c>
      <c r="F144" s="11" t="s">
        <v>1</v>
      </c>
      <c r="G144" s="13">
        <f>SUM(G163)+G145</f>
        <v>2694.4599999999996</v>
      </c>
    </row>
    <row r="145" spans="1:7" s="41" customFormat="1" ht="45">
      <c r="A145" s="15" t="s">
        <v>106</v>
      </c>
      <c r="B145" s="16" t="s">
        <v>102</v>
      </c>
      <c r="C145" s="16" t="s">
        <v>0</v>
      </c>
      <c r="D145" s="16" t="s">
        <v>14</v>
      </c>
      <c r="E145" s="16" t="s">
        <v>81</v>
      </c>
      <c r="F145" s="16" t="s">
        <v>1</v>
      </c>
      <c r="G145" s="18">
        <f>SUM(G146+G155)+G160</f>
        <v>2380.7299999999996</v>
      </c>
    </row>
    <row r="146" spans="1:7" s="41" customFormat="1" ht="77.25" customHeight="1">
      <c r="A146" s="15" t="s">
        <v>111</v>
      </c>
      <c r="B146" s="16" t="s">
        <v>102</v>
      </c>
      <c r="C146" s="16" t="s">
        <v>0</v>
      </c>
      <c r="D146" s="16" t="s">
        <v>14</v>
      </c>
      <c r="E146" s="16" t="s">
        <v>92</v>
      </c>
      <c r="F146" s="16" t="s">
        <v>1</v>
      </c>
      <c r="G146" s="18">
        <f>SUM(G147+G151)</f>
        <v>1774.2199999999998</v>
      </c>
    </row>
    <row r="147" spans="1:7" s="41" customFormat="1" ht="60" customHeight="1">
      <c r="A147" s="15" t="s">
        <v>67</v>
      </c>
      <c r="B147" s="16" t="s">
        <v>102</v>
      </c>
      <c r="C147" s="16" t="s">
        <v>0</v>
      </c>
      <c r="D147" s="16" t="s">
        <v>14</v>
      </c>
      <c r="E147" s="16" t="s">
        <v>93</v>
      </c>
      <c r="F147" s="16" t="s">
        <v>1</v>
      </c>
      <c r="G147" s="18">
        <f>SUM(G148:G150)</f>
        <v>1405.8899999999999</v>
      </c>
    </row>
    <row r="148" spans="1:7" s="41" customFormat="1" ht="30">
      <c r="A148" s="15" t="s">
        <v>61</v>
      </c>
      <c r="B148" s="16" t="s">
        <v>102</v>
      </c>
      <c r="C148" s="16" t="s">
        <v>0</v>
      </c>
      <c r="D148" s="16" t="s">
        <v>14</v>
      </c>
      <c r="E148" s="16" t="s">
        <v>93</v>
      </c>
      <c r="F148" s="16" t="s">
        <v>89</v>
      </c>
      <c r="G148" s="18">
        <v>1179.12</v>
      </c>
    </row>
    <row r="149" spans="1:7" s="41" customFormat="1" ht="45">
      <c r="A149" s="15" t="s">
        <v>53</v>
      </c>
      <c r="B149" s="16" t="s">
        <v>102</v>
      </c>
      <c r="C149" s="16" t="s">
        <v>0</v>
      </c>
      <c r="D149" s="16" t="s">
        <v>14</v>
      </c>
      <c r="E149" s="16" t="s">
        <v>93</v>
      </c>
      <c r="F149" s="16" t="s">
        <v>80</v>
      </c>
      <c r="G149" s="18">
        <v>225.35</v>
      </c>
    </row>
    <row r="150" spans="1:7" s="41" customFormat="1" ht="30">
      <c r="A150" s="15" t="s">
        <v>139</v>
      </c>
      <c r="B150" s="16" t="s">
        <v>102</v>
      </c>
      <c r="C150" s="16" t="s">
        <v>0</v>
      </c>
      <c r="D150" s="16" t="s">
        <v>14</v>
      </c>
      <c r="E150" s="16" t="s">
        <v>93</v>
      </c>
      <c r="F150" s="16" t="s">
        <v>140</v>
      </c>
      <c r="G150" s="18">
        <v>1.42</v>
      </c>
    </row>
    <row r="151" spans="1:7" s="41" customFormat="1" ht="30">
      <c r="A151" s="15" t="s">
        <v>68</v>
      </c>
      <c r="B151" s="16" t="s">
        <v>102</v>
      </c>
      <c r="C151" s="16" t="s">
        <v>0</v>
      </c>
      <c r="D151" s="16" t="s">
        <v>14</v>
      </c>
      <c r="E151" s="16" t="s">
        <v>94</v>
      </c>
      <c r="F151" s="16" t="s">
        <v>1</v>
      </c>
      <c r="G151" s="18">
        <f>SUM(G152:G154)</f>
        <v>368.33000000000004</v>
      </c>
    </row>
    <row r="152" spans="1:7" s="41" customFormat="1" ht="30">
      <c r="A152" s="15" t="s">
        <v>61</v>
      </c>
      <c r="B152" s="16" t="s">
        <v>102</v>
      </c>
      <c r="C152" s="16" t="s">
        <v>0</v>
      </c>
      <c r="D152" s="16" t="s">
        <v>14</v>
      </c>
      <c r="E152" s="16" t="s">
        <v>94</v>
      </c>
      <c r="F152" s="16" t="s">
        <v>89</v>
      </c>
      <c r="G152" s="18">
        <v>363.86</v>
      </c>
    </row>
    <row r="153" spans="1:7" s="41" customFormat="1" ht="45">
      <c r="A153" s="15" t="s">
        <v>53</v>
      </c>
      <c r="B153" s="16" t="s">
        <v>102</v>
      </c>
      <c r="C153" s="16" t="s">
        <v>0</v>
      </c>
      <c r="D153" s="16" t="s">
        <v>14</v>
      </c>
      <c r="E153" s="16" t="s">
        <v>94</v>
      </c>
      <c r="F153" s="16" t="s">
        <v>80</v>
      </c>
      <c r="G153" s="18">
        <v>4</v>
      </c>
    </row>
    <row r="154" spans="1:7" s="41" customFormat="1" ht="30">
      <c r="A154" s="15" t="s">
        <v>139</v>
      </c>
      <c r="B154" s="16" t="s">
        <v>102</v>
      </c>
      <c r="C154" s="16" t="s">
        <v>0</v>
      </c>
      <c r="D154" s="16" t="s">
        <v>14</v>
      </c>
      <c r="E154" s="16" t="s">
        <v>94</v>
      </c>
      <c r="F154" s="16" t="s">
        <v>140</v>
      </c>
      <c r="G154" s="18">
        <v>0.47</v>
      </c>
    </row>
    <row r="155" spans="1:7" s="41" customFormat="1" ht="65.25" customHeight="1">
      <c r="A155" s="15" t="s">
        <v>60</v>
      </c>
      <c r="B155" s="16" t="s">
        <v>102</v>
      </c>
      <c r="C155" s="16" t="s">
        <v>0</v>
      </c>
      <c r="D155" s="16" t="s">
        <v>14</v>
      </c>
      <c r="E155" s="16" t="s">
        <v>88</v>
      </c>
      <c r="F155" s="16" t="s">
        <v>1</v>
      </c>
      <c r="G155" s="18">
        <f>SUM(G156+G158)</f>
        <v>470.97</v>
      </c>
    </row>
    <row r="156" spans="1:7" s="41" customFormat="1" ht="90">
      <c r="A156" s="15" t="s">
        <v>133</v>
      </c>
      <c r="B156" s="16" t="s">
        <v>102</v>
      </c>
      <c r="C156" s="16" t="s">
        <v>0</v>
      </c>
      <c r="D156" s="16" t="s">
        <v>14</v>
      </c>
      <c r="E156" s="16" t="s">
        <v>132</v>
      </c>
      <c r="F156" s="16" t="s">
        <v>1</v>
      </c>
      <c r="G156" s="18">
        <f>SUM(G157)</f>
        <v>70.67</v>
      </c>
    </row>
    <row r="157" spans="1:7" s="41" customFormat="1" ht="30">
      <c r="A157" s="15" t="s">
        <v>61</v>
      </c>
      <c r="B157" s="16" t="s">
        <v>102</v>
      </c>
      <c r="C157" s="16" t="s">
        <v>0</v>
      </c>
      <c r="D157" s="16" t="s">
        <v>14</v>
      </c>
      <c r="E157" s="16" t="s">
        <v>132</v>
      </c>
      <c r="F157" s="16" t="s">
        <v>89</v>
      </c>
      <c r="G157" s="18">
        <v>70.67</v>
      </c>
    </row>
    <row r="158" spans="1:7" s="41" customFormat="1" ht="132" customHeight="1">
      <c r="A158" s="15" t="s">
        <v>198</v>
      </c>
      <c r="B158" s="16" t="s">
        <v>102</v>
      </c>
      <c r="C158" s="16" t="s">
        <v>0</v>
      </c>
      <c r="D158" s="16" t="s">
        <v>14</v>
      </c>
      <c r="E158" s="16" t="s">
        <v>197</v>
      </c>
      <c r="F158" s="16"/>
      <c r="G158" s="18">
        <f>SUM(G159)</f>
        <v>400.3</v>
      </c>
    </row>
    <row r="159" spans="1:7" s="41" customFormat="1" ht="38.25" customHeight="1">
      <c r="A159" s="15" t="s">
        <v>61</v>
      </c>
      <c r="B159" s="16" t="s">
        <v>102</v>
      </c>
      <c r="C159" s="16" t="s">
        <v>0</v>
      </c>
      <c r="D159" s="16" t="s">
        <v>14</v>
      </c>
      <c r="E159" s="16" t="s">
        <v>197</v>
      </c>
      <c r="F159" s="16" t="s">
        <v>89</v>
      </c>
      <c r="G159" s="18">
        <v>400.3</v>
      </c>
    </row>
    <row r="160" spans="1:7" s="41" customFormat="1" ht="63.75" customHeight="1">
      <c r="A160" s="15" t="s">
        <v>54</v>
      </c>
      <c r="B160" s="16" t="s">
        <v>102</v>
      </c>
      <c r="C160" s="16" t="s">
        <v>0</v>
      </c>
      <c r="D160" s="16" t="s">
        <v>14</v>
      </c>
      <c r="E160" s="16" t="s">
        <v>82</v>
      </c>
      <c r="F160" s="16"/>
      <c r="G160" s="18">
        <f>G161</f>
        <v>135.54</v>
      </c>
    </row>
    <row r="161" spans="1:7" s="41" customFormat="1" ht="105" customHeight="1">
      <c r="A161" s="15" t="s">
        <v>217</v>
      </c>
      <c r="B161" s="16" t="s">
        <v>102</v>
      </c>
      <c r="C161" s="16" t="s">
        <v>0</v>
      </c>
      <c r="D161" s="16" t="s">
        <v>14</v>
      </c>
      <c r="E161" s="16" t="s">
        <v>210</v>
      </c>
      <c r="F161" s="16"/>
      <c r="G161" s="18">
        <f>G162</f>
        <v>135.54</v>
      </c>
    </row>
    <row r="162" spans="1:7" s="41" customFormat="1" ht="18" customHeight="1">
      <c r="A162" s="15" t="s">
        <v>7</v>
      </c>
      <c r="B162" s="16" t="s">
        <v>102</v>
      </c>
      <c r="C162" s="16" t="s">
        <v>0</v>
      </c>
      <c r="D162" s="16" t="s">
        <v>14</v>
      </c>
      <c r="E162" s="16" t="s">
        <v>210</v>
      </c>
      <c r="F162" s="16" t="s">
        <v>84</v>
      </c>
      <c r="G162" s="18">
        <v>135.54</v>
      </c>
    </row>
    <row r="163" spans="1:7" s="41" customFormat="1" ht="74.25" customHeight="1">
      <c r="A163" s="15" t="s">
        <v>135</v>
      </c>
      <c r="B163" s="16" t="s">
        <v>102</v>
      </c>
      <c r="C163" s="16" t="s">
        <v>0</v>
      </c>
      <c r="D163" s="16" t="s">
        <v>14</v>
      </c>
      <c r="E163" s="16" t="s">
        <v>134</v>
      </c>
      <c r="F163" s="16" t="s">
        <v>1</v>
      </c>
      <c r="G163" s="18">
        <f>SUM(G164)</f>
        <v>313.73</v>
      </c>
    </row>
    <row r="164" spans="1:7" s="41" customFormat="1" ht="45">
      <c r="A164" s="15" t="s">
        <v>53</v>
      </c>
      <c r="B164" s="16" t="s">
        <v>102</v>
      </c>
      <c r="C164" s="16" t="s">
        <v>0</v>
      </c>
      <c r="D164" s="16" t="s">
        <v>14</v>
      </c>
      <c r="E164" s="16" t="s">
        <v>134</v>
      </c>
      <c r="F164" s="16" t="s">
        <v>80</v>
      </c>
      <c r="G164" s="18">
        <v>313.73</v>
      </c>
    </row>
    <row r="165" spans="1:7" s="41" customFormat="1" ht="15">
      <c r="A165" s="10" t="s">
        <v>69</v>
      </c>
      <c r="B165" s="11" t="s">
        <v>102</v>
      </c>
      <c r="C165" s="11" t="s">
        <v>5</v>
      </c>
      <c r="D165" s="11" t="s">
        <v>5</v>
      </c>
      <c r="E165" s="16"/>
      <c r="F165" s="16"/>
      <c r="G165" s="13">
        <f>SUM(G166)</f>
        <v>271.82</v>
      </c>
    </row>
    <row r="166" spans="1:7" s="38" customFormat="1" ht="14.25">
      <c r="A166" s="10" t="s">
        <v>24</v>
      </c>
      <c r="B166" s="11" t="s">
        <v>102</v>
      </c>
      <c r="C166" s="11" t="s">
        <v>5</v>
      </c>
      <c r="D166" s="11" t="s">
        <v>23</v>
      </c>
      <c r="E166" s="11" t="s">
        <v>1</v>
      </c>
      <c r="F166" s="11" t="s">
        <v>1</v>
      </c>
      <c r="G166" s="13">
        <f>SUM(G167)</f>
        <v>271.82</v>
      </c>
    </row>
    <row r="167" spans="1:7" s="41" customFormat="1" ht="45">
      <c r="A167" s="15" t="s">
        <v>106</v>
      </c>
      <c r="B167" s="16" t="s">
        <v>102</v>
      </c>
      <c r="C167" s="16" t="s">
        <v>5</v>
      </c>
      <c r="D167" s="16" t="s">
        <v>23</v>
      </c>
      <c r="E167" s="16" t="s">
        <v>81</v>
      </c>
      <c r="F167" s="16" t="s">
        <v>1</v>
      </c>
      <c r="G167" s="18">
        <f>SUM(G168)</f>
        <v>271.82</v>
      </c>
    </row>
    <row r="168" spans="1:7" s="41" customFormat="1" ht="75" customHeight="1">
      <c r="A168" s="15" t="s">
        <v>111</v>
      </c>
      <c r="B168" s="16" t="s">
        <v>102</v>
      </c>
      <c r="C168" s="16" t="s">
        <v>5</v>
      </c>
      <c r="D168" s="16" t="s">
        <v>23</v>
      </c>
      <c r="E168" s="16" t="s">
        <v>92</v>
      </c>
      <c r="F168" s="16" t="s">
        <v>1</v>
      </c>
      <c r="G168" s="18">
        <f>SUM(G169)</f>
        <v>271.82</v>
      </c>
    </row>
    <row r="169" spans="1:7" s="41" customFormat="1" ht="30">
      <c r="A169" s="15" t="s">
        <v>70</v>
      </c>
      <c r="B169" s="16" t="s">
        <v>102</v>
      </c>
      <c r="C169" s="16" t="s">
        <v>5</v>
      </c>
      <c r="D169" s="16" t="s">
        <v>23</v>
      </c>
      <c r="E169" s="16" t="s">
        <v>95</v>
      </c>
      <c r="F169" s="16" t="s">
        <v>1</v>
      </c>
      <c r="G169" s="18">
        <f>SUM(G170)</f>
        <v>271.82</v>
      </c>
    </row>
    <row r="170" spans="1:7" s="41" customFormat="1" ht="45">
      <c r="A170" s="15" t="s">
        <v>71</v>
      </c>
      <c r="B170" s="16" t="s">
        <v>102</v>
      </c>
      <c r="C170" s="16" t="s">
        <v>5</v>
      </c>
      <c r="D170" s="16" t="s">
        <v>23</v>
      </c>
      <c r="E170" s="16" t="s">
        <v>95</v>
      </c>
      <c r="F170" s="16" t="s">
        <v>96</v>
      </c>
      <c r="G170" s="18">
        <v>271.82</v>
      </c>
    </row>
    <row r="171" spans="1:7" s="41" customFormat="1" ht="28.5">
      <c r="A171" s="10" t="s">
        <v>72</v>
      </c>
      <c r="B171" s="11" t="s">
        <v>102</v>
      </c>
      <c r="C171" s="11" t="s">
        <v>6</v>
      </c>
      <c r="D171" s="11" t="s">
        <v>6</v>
      </c>
      <c r="E171" s="16"/>
      <c r="F171" s="16"/>
      <c r="G171" s="13">
        <f>SUM(G172)</f>
        <v>155.12</v>
      </c>
    </row>
    <row r="172" spans="1:7" s="38" customFormat="1" ht="14.25">
      <c r="A172" s="10" t="s">
        <v>73</v>
      </c>
      <c r="B172" s="11" t="s">
        <v>102</v>
      </c>
      <c r="C172" s="11" t="s">
        <v>6</v>
      </c>
      <c r="D172" s="11" t="s">
        <v>27</v>
      </c>
      <c r="E172" s="11" t="s">
        <v>1</v>
      </c>
      <c r="F172" s="11" t="s">
        <v>1</v>
      </c>
      <c r="G172" s="13">
        <f>SUM(G174+G177)</f>
        <v>155.12</v>
      </c>
    </row>
    <row r="173" spans="1:7" s="41" customFormat="1" ht="45">
      <c r="A173" s="15" t="s">
        <v>106</v>
      </c>
      <c r="B173" s="16" t="s">
        <v>102</v>
      </c>
      <c r="C173" s="16" t="s">
        <v>6</v>
      </c>
      <c r="D173" s="16" t="s">
        <v>27</v>
      </c>
      <c r="E173" s="16" t="s">
        <v>81</v>
      </c>
      <c r="F173" s="16" t="s">
        <v>1</v>
      </c>
      <c r="G173" s="18">
        <f>SUM(G174)</f>
        <v>78.12</v>
      </c>
    </row>
    <row r="174" spans="1:7" s="41" customFormat="1" ht="75.75" customHeight="1">
      <c r="A174" s="15" t="s">
        <v>111</v>
      </c>
      <c r="B174" s="16" t="s">
        <v>102</v>
      </c>
      <c r="C174" s="16" t="s">
        <v>6</v>
      </c>
      <c r="D174" s="16" t="s">
        <v>27</v>
      </c>
      <c r="E174" s="16" t="s">
        <v>92</v>
      </c>
      <c r="F174" s="16" t="s">
        <v>1</v>
      </c>
      <c r="G174" s="18">
        <f>SUM(G175)</f>
        <v>78.12</v>
      </c>
    </row>
    <row r="175" spans="1:7" s="41" customFormat="1" ht="30">
      <c r="A175" s="15" t="s">
        <v>161</v>
      </c>
      <c r="B175" s="16" t="s">
        <v>102</v>
      </c>
      <c r="C175" s="16" t="s">
        <v>6</v>
      </c>
      <c r="D175" s="16" t="s">
        <v>27</v>
      </c>
      <c r="E175" s="16" t="s">
        <v>97</v>
      </c>
      <c r="F175" s="16" t="s">
        <v>1</v>
      </c>
      <c r="G175" s="18">
        <f>SUM(G176)</f>
        <v>78.12</v>
      </c>
    </row>
    <row r="176" spans="1:7" s="41" customFormat="1" ht="45">
      <c r="A176" s="15" t="s">
        <v>53</v>
      </c>
      <c r="B176" s="16" t="s">
        <v>102</v>
      </c>
      <c r="C176" s="16" t="s">
        <v>6</v>
      </c>
      <c r="D176" s="16" t="s">
        <v>27</v>
      </c>
      <c r="E176" s="16" t="s">
        <v>97</v>
      </c>
      <c r="F176" s="16" t="s">
        <v>80</v>
      </c>
      <c r="G176" s="18">
        <v>78.12</v>
      </c>
    </row>
    <row r="177" spans="1:7" s="41" customFormat="1" ht="75">
      <c r="A177" s="15" t="s">
        <v>136</v>
      </c>
      <c r="B177" s="16" t="s">
        <v>102</v>
      </c>
      <c r="C177" s="16" t="s">
        <v>6</v>
      </c>
      <c r="D177" s="16" t="s">
        <v>27</v>
      </c>
      <c r="E177" s="16" t="s">
        <v>162</v>
      </c>
      <c r="F177" s="16" t="s">
        <v>1</v>
      </c>
      <c r="G177" s="18">
        <f>SUM(G178)</f>
        <v>77</v>
      </c>
    </row>
    <row r="178" spans="1:7" s="41" customFormat="1" ht="33.75" customHeight="1">
      <c r="A178" s="15" t="s">
        <v>163</v>
      </c>
      <c r="B178" s="16" t="s">
        <v>102</v>
      </c>
      <c r="C178" s="16" t="s">
        <v>6</v>
      </c>
      <c r="D178" s="16" t="s">
        <v>27</v>
      </c>
      <c r="E178" s="16" t="s">
        <v>164</v>
      </c>
      <c r="F178" s="16" t="s">
        <v>1</v>
      </c>
      <c r="G178" s="18">
        <f>SUM(G179)</f>
        <v>77</v>
      </c>
    </row>
    <row r="179" spans="1:7" s="41" customFormat="1" ht="44.25" customHeight="1">
      <c r="A179" s="15" t="s">
        <v>53</v>
      </c>
      <c r="B179" s="16" t="s">
        <v>102</v>
      </c>
      <c r="C179" s="16" t="s">
        <v>6</v>
      </c>
      <c r="D179" s="16" t="s">
        <v>27</v>
      </c>
      <c r="E179" s="16" t="s">
        <v>164</v>
      </c>
      <c r="F179" s="16" t="s">
        <v>80</v>
      </c>
      <c r="G179" s="18">
        <v>77</v>
      </c>
    </row>
    <row r="180" spans="1:7" s="41" customFormat="1" ht="63.75" customHeight="1">
      <c r="A180" s="80" t="s">
        <v>200</v>
      </c>
      <c r="B180" s="11" t="s">
        <v>199</v>
      </c>
      <c r="C180" s="11"/>
      <c r="D180" s="11"/>
      <c r="E180" s="11"/>
      <c r="F180" s="11"/>
      <c r="G180" s="13">
        <f>G181</f>
        <v>80.54</v>
      </c>
    </row>
    <row r="181" spans="1:7" s="41" customFormat="1" ht="36" customHeight="1">
      <c r="A181" s="80" t="s">
        <v>48</v>
      </c>
      <c r="B181" s="11" t="s">
        <v>199</v>
      </c>
      <c r="C181" s="11" t="s">
        <v>2</v>
      </c>
      <c r="D181" s="11"/>
      <c r="E181" s="11"/>
      <c r="F181" s="11"/>
      <c r="G181" s="13">
        <f>G182</f>
        <v>80.54</v>
      </c>
    </row>
    <row r="182" spans="1:7" ht="28.5">
      <c r="A182" s="10" t="s">
        <v>175</v>
      </c>
      <c r="B182" s="11" t="s">
        <v>199</v>
      </c>
      <c r="C182" s="11" t="s">
        <v>2</v>
      </c>
      <c r="D182" s="11" t="s">
        <v>176</v>
      </c>
      <c r="E182" s="16"/>
      <c r="F182" s="16"/>
      <c r="G182" s="13">
        <f>SUM(G184)</f>
        <v>80.54</v>
      </c>
    </row>
    <row r="183" spans="1:7" ht="42.75" customHeight="1">
      <c r="A183" s="15" t="s">
        <v>106</v>
      </c>
      <c r="B183" s="16" t="s">
        <v>199</v>
      </c>
      <c r="C183" s="16" t="s">
        <v>2</v>
      </c>
      <c r="D183" s="16" t="s">
        <v>176</v>
      </c>
      <c r="E183" s="16" t="s">
        <v>81</v>
      </c>
      <c r="F183" s="16"/>
      <c r="G183" s="18">
        <f>SUM(G184)</f>
        <v>80.54</v>
      </c>
    </row>
    <row r="184" spans="1:7" ht="73.5" customHeight="1">
      <c r="A184" s="15" t="s">
        <v>111</v>
      </c>
      <c r="B184" s="16" t="s">
        <v>199</v>
      </c>
      <c r="C184" s="16" t="s">
        <v>2</v>
      </c>
      <c r="D184" s="16" t="s">
        <v>176</v>
      </c>
      <c r="E184" s="16" t="s">
        <v>92</v>
      </c>
      <c r="F184" s="16"/>
      <c r="G184" s="18">
        <f>SUM(G185)</f>
        <v>80.54</v>
      </c>
    </row>
    <row r="185" spans="1:7" ht="30">
      <c r="A185" s="15" t="s">
        <v>177</v>
      </c>
      <c r="B185" s="16" t="s">
        <v>199</v>
      </c>
      <c r="C185" s="16" t="s">
        <v>2</v>
      </c>
      <c r="D185" s="16" t="s">
        <v>176</v>
      </c>
      <c r="E185" s="16" t="s">
        <v>178</v>
      </c>
      <c r="F185" s="16"/>
      <c r="G185" s="18">
        <f>SUM(G186)</f>
        <v>80.54</v>
      </c>
    </row>
    <row r="186" spans="1:7" ht="45" customHeight="1">
      <c r="A186" s="15" t="s">
        <v>53</v>
      </c>
      <c r="B186" s="16" t="s">
        <v>199</v>
      </c>
      <c r="C186" s="16" t="s">
        <v>2</v>
      </c>
      <c r="D186" s="16" t="s">
        <v>176</v>
      </c>
      <c r="E186" s="16" t="s">
        <v>178</v>
      </c>
      <c r="F186" s="16" t="s">
        <v>80</v>
      </c>
      <c r="G186" s="18">
        <v>80.54</v>
      </c>
    </row>
    <row r="187" spans="1:7" ht="15">
      <c r="A187" s="81" t="s">
        <v>201</v>
      </c>
      <c r="B187" s="81"/>
      <c r="C187" s="82"/>
      <c r="D187" s="81"/>
      <c r="E187" s="81"/>
      <c r="F187" s="81"/>
      <c r="G187" s="83">
        <f>SUM(G14+G180)</f>
        <v>26941.47</v>
      </c>
    </row>
  </sheetData>
  <sheetProtection/>
  <mergeCells count="8">
    <mergeCell ref="D1:G1"/>
    <mergeCell ref="A8:G10"/>
    <mergeCell ref="D6:G6"/>
    <mergeCell ref="D5:G5"/>
    <mergeCell ref="D4:G4"/>
    <mergeCell ref="D3:G3"/>
    <mergeCell ref="D2:G2"/>
    <mergeCell ref="E7:G7"/>
  </mergeCells>
  <printOptions/>
  <pageMargins left="0.3937007874015748" right="0.1968503937007874" top="0.3937007874015748" bottom="0.1968503937007874" header="0.31496062992125984" footer="0.31496062992125984"/>
  <pageSetup fitToHeight="13" fitToWidth="1"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A1:D35"/>
  <sheetViews>
    <sheetView zoomScalePageLayoutView="0" workbookViewId="0" topLeftCell="A1">
      <selection activeCell="C7" sqref="C7:D7"/>
    </sheetView>
  </sheetViews>
  <sheetFormatPr defaultColWidth="9.140625" defaultRowHeight="12.75"/>
  <cols>
    <col min="1" max="1" width="59.140625" style="1" customWidth="1"/>
    <col min="2" max="2" width="14.140625" style="1" customWidth="1"/>
    <col min="3" max="3" width="10.421875" style="1" customWidth="1"/>
    <col min="4" max="4" width="15.57421875" style="1" customWidth="1"/>
    <col min="5" max="16384" width="9.140625" style="1" customWidth="1"/>
  </cols>
  <sheetData>
    <row r="1" spans="1:4" ht="15">
      <c r="A1" s="3"/>
      <c r="B1" s="29"/>
      <c r="C1" s="85" t="s">
        <v>225</v>
      </c>
      <c r="D1" s="85"/>
    </row>
    <row r="2" spans="1:4" ht="15">
      <c r="A2" s="3"/>
      <c r="B2" s="85" t="s">
        <v>19</v>
      </c>
      <c r="C2" s="85"/>
      <c r="D2" s="85"/>
    </row>
    <row r="3" spans="1:4" ht="15">
      <c r="A3" s="3"/>
      <c r="B3" s="85" t="s">
        <v>20</v>
      </c>
      <c r="C3" s="85"/>
      <c r="D3" s="85"/>
    </row>
    <row r="4" spans="1:4" ht="15">
      <c r="A4" s="3"/>
      <c r="B4" s="85" t="s">
        <v>100</v>
      </c>
      <c r="C4" s="85"/>
      <c r="D4" s="85"/>
    </row>
    <row r="5" spans="1:4" ht="15">
      <c r="A5" s="3"/>
      <c r="B5" s="85" t="s">
        <v>21</v>
      </c>
      <c r="C5" s="85"/>
      <c r="D5" s="85"/>
    </row>
    <row r="6" spans="1:4" ht="15">
      <c r="A6" s="3"/>
      <c r="B6" s="85" t="s">
        <v>22</v>
      </c>
      <c r="C6" s="85"/>
      <c r="D6" s="85"/>
    </row>
    <row r="7" spans="1:4" ht="15">
      <c r="A7" s="3"/>
      <c r="B7" s="3"/>
      <c r="C7" s="87" t="s">
        <v>229</v>
      </c>
      <c r="D7" s="87"/>
    </row>
    <row r="8" spans="1:4" ht="12.75" customHeight="1">
      <c r="A8" s="88"/>
      <c r="B8" s="88"/>
      <c r="C8" s="88"/>
      <c r="D8" s="3"/>
    </row>
    <row r="9" spans="1:4" ht="93" customHeight="1">
      <c r="A9" s="86" t="s">
        <v>218</v>
      </c>
      <c r="B9" s="86"/>
      <c r="C9" s="86"/>
      <c r="D9" s="86"/>
    </row>
    <row r="10" spans="1:4" ht="14.25" customHeight="1">
      <c r="A10" s="88"/>
      <c r="B10" s="88"/>
      <c r="C10" s="88"/>
      <c r="D10" s="3"/>
    </row>
    <row r="11" spans="1:4" ht="15.75" thickBot="1">
      <c r="A11" s="3"/>
      <c r="B11" s="3"/>
      <c r="C11" s="3"/>
      <c r="D11" s="3"/>
    </row>
    <row r="12" spans="1:4" ht="45">
      <c r="A12" s="30" t="s">
        <v>8</v>
      </c>
      <c r="B12" s="31" t="s">
        <v>35</v>
      </c>
      <c r="C12" s="31" t="s">
        <v>36</v>
      </c>
      <c r="D12" s="32" t="s">
        <v>33</v>
      </c>
    </row>
    <row r="13" spans="1:4" s="2" customFormat="1" ht="14.25">
      <c r="A13" s="21" t="s">
        <v>48</v>
      </c>
      <c r="B13" s="12" t="s">
        <v>2</v>
      </c>
      <c r="C13" s="11" t="s">
        <v>2</v>
      </c>
      <c r="D13" s="33">
        <f>SUM(D14:D17)</f>
        <v>4665.24</v>
      </c>
    </row>
    <row r="14" spans="1:4" ht="53.25" customHeight="1">
      <c r="A14" s="22" t="s">
        <v>3</v>
      </c>
      <c r="B14" s="17" t="s">
        <v>2</v>
      </c>
      <c r="C14" s="16" t="s">
        <v>4</v>
      </c>
      <c r="D14" s="34">
        <f>SUM(Ведомственная!G16)</f>
        <v>3839.8800000000006</v>
      </c>
    </row>
    <row r="15" spans="1:4" ht="48.75" customHeight="1">
      <c r="A15" s="22" t="s">
        <v>29</v>
      </c>
      <c r="B15" s="19" t="s">
        <v>2</v>
      </c>
      <c r="C15" s="16" t="s">
        <v>28</v>
      </c>
      <c r="D15" s="34">
        <f>SUM(Ведомственная!G34)</f>
        <v>416.88</v>
      </c>
    </row>
    <row r="16" spans="1:4" ht="17.25" customHeight="1">
      <c r="A16" s="15" t="s">
        <v>175</v>
      </c>
      <c r="B16" s="17" t="s">
        <v>2</v>
      </c>
      <c r="C16" s="16" t="s">
        <v>176</v>
      </c>
      <c r="D16" s="34">
        <f>SUM(Ведомственная!G182)</f>
        <v>80.54</v>
      </c>
    </row>
    <row r="17" spans="1:4" ht="17.25" customHeight="1">
      <c r="A17" s="15" t="s">
        <v>110</v>
      </c>
      <c r="B17" s="19" t="s">
        <v>2</v>
      </c>
      <c r="C17" s="16" t="s">
        <v>109</v>
      </c>
      <c r="D17" s="37">
        <f>SUM(Ведомственная!G41)</f>
        <v>327.94</v>
      </c>
    </row>
    <row r="18" spans="1:4" s="2" customFormat="1" ht="17.25" customHeight="1">
      <c r="A18" s="21" t="s">
        <v>59</v>
      </c>
      <c r="B18" s="14" t="s">
        <v>15</v>
      </c>
      <c r="C18" s="11" t="s">
        <v>15</v>
      </c>
      <c r="D18" s="33">
        <f>SUM(D19)</f>
        <v>98.91</v>
      </c>
    </row>
    <row r="19" spans="1:4" ht="15">
      <c r="A19" s="22" t="s">
        <v>10</v>
      </c>
      <c r="B19" s="17" t="s">
        <v>15</v>
      </c>
      <c r="C19" s="16" t="s">
        <v>16</v>
      </c>
      <c r="D19" s="34">
        <f>SUM(Ведомственная!G61)</f>
        <v>98.91</v>
      </c>
    </row>
    <row r="20" spans="1:4" s="2" customFormat="1" ht="34.5" customHeight="1">
      <c r="A20" s="21" t="s">
        <v>62</v>
      </c>
      <c r="B20" s="14" t="s">
        <v>17</v>
      </c>
      <c r="C20" s="11" t="s">
        <v>17</v>
      </c>
      <c r="D20" s="33">
        <f>SUM(D21)</f>
        <v>170.22</v>
      </c>
    </row>
    <row r="21" spans="1:4" ht="32.25" customHeight="1">
      <c r="A21" s="22" t="s">
        <v>31</v>
      </c>
      <c r="B21" s="17" t="s">
        <v>17</v>
      </c>
      <c r="C21" s="16" t="s">
        <v>30</v>
      </c>
      <c r="D21" s="34">
        <f>SUM(Ведомственная!G68)</f>
        <v>170.22</v>
      </c>
    </row>
    <row r="22" spans="1:4" ht="18.75" customHeight="1">
      <c r="A22" s="10" t="s">
        <v>115</v>
      </c>
      <c r="B22" s="14" t="s">
        <v>114</v>
      </c>
      <c r="C22" s="11" t="s">
        <v>114</v>
      </c>
      <c r="D22" s="33">
        <f>SUM(D23)</f>
        <v>3121.46</v>
      </c>
    </row>
    <row r="23" spans="1:4" ht="15">
      <c r="A23" s="15" t="s">
        <v>117</v>
      </c>
      <c r="B23" s="17" t="s">
        <v>114</v>
      </c>
      <c r="C23" s="16" t="s">
        <v>116</v>
      </c>
      <c r="D23" s="34">
        <f>SUM(Ведомственная!G74)</f>
        <v>3121.46</v>
      </c>
    </row>
    <row r="24" spans="1:4" s="2" customFormat="1" ht="14.25">
      <c r="A24" s="21" t="s">
        <v>64</v>
      </c>
      <c r="B24" s="14" t="s">
        <v>9</v>
      </c>
      <c r="C24" s="11" t="s">
        <v>9</v>
      </c>
      <c r="D24" s="33">
        <f>SUM(D25:D28)</f>
        <v>15764.240000000002</v>
      </c>
    </row>
    <row r="25" spans="1:4" s="2" customFormat="1" ht="15">
      <c r="A25" s="15" t="s">
        <v>141</v>
      </c>
      <c r="B25" s="17" t="s">
        <v>9</v>
      </c>
      <c r="C25" s="16" t="s">
        <v>142</v>
      </c>
      <c r="D25" s="34">
        <f>SUM(Ведомственная!G88)</f>
        <v>2062.93</v>
      </c>
    </row>
    <row r="26" spans="1:4" s="2" customFormat="1" ht="15">
      <c r="A26" s="15" t="s">
        <v>121</v>
      </c>
      <c r="B26" s="17" t="s">
        <v>9</v>
      </c>
      <c r="C26" s="16" t="s">
        <v>120</v>
      </c>
      <c r="D26" s="34">
        <f>SUM(Ведомственная!G95)</f>
        <v>11454.02</v>
      </c>
    </row>
    <row r="27" spans="1:4" ht="15">
      <c r="A27" s="22" t="s">
        <v>12</v>
      </c>
      <c r="B27" s="17" t="s">
        <v>9</v>
      </c>
      <c r="C27" s="16" t="s">
        <v>18</v>
      </c>
      <c r="D27" s="34">
        <f>SUM(Ведомственная!G114)</f>
        <v>2238.1800000000003</v>
      </c>
    </row>
    <row r="28" spans="1:4" ht="15">
      <c r="A28" s="15" t="s">
        <v>216</v>
      </c>
      <c r="B28" s="17" t="s">
        <v>9</v>
      </c>
      <c r="C28" s="16" t="s">
        <v>209</v>
      </c>
      <c r="D28" s="34">
        <f>Ведомственная!G138</f>
        <v>9.11</v>
      </c>
    </row>
    <row r="29" spans="1:4" s="2" customFormat="1" ht="14.25">
      <c r="A29" s="21" t="s">
        <v>66</v>
      </c>
      <c r="B29" s="14" t="s">
        <v>0</v>
      </c>
      <c r="C29" s="11" t="s">
        <v>0</v>
      </c>
      <c r="D29" s="33">
        <f>SUM(D30)</f>
        <v>2694.4599999999996</v>
      </c>
    </row>
    <row r="30" spans="1:4" ht="15">
      <c r="A30" s="22" t="s">
        <v>13</v>
      </c>
      <c r="B30" s="17" t="s">
        <v>0</v>
      </c>
      <c r="C30" s="16" t="s">
        <v>14</v>
      </c>
      <c r="D30" s="34">
        <f>SUM(Ведомственная!G144)</f>
        <v>2694.4599999999996</v>
      </c>
    </row>
    <row r="31" spans="1:4" s="2" customFormat="1" ht="14.25">
      <c r="A31" s="21" t="s">
        <v>69</v>
      </c>
      <c r="B31" s="14" t="s">
        <v>5</v>
      </c>
      <c r="C31" s="11" t="s">
        <v>5</v>
      </c>
      <c r="D31" s="33">
        <f>SUM(D32)</f>
        <v>271.82</v>
      </c>
    </row>
    <row r="32" spans="1:4" ht="15">
      <c r="A32" s="22" t="s">
        <v>24</v>
      </c>
      <c r="B32" s="17" t="s">
        <v>5</v>
      </c>
      <c r="C32" s="16" t="s">
        <v>23</v>
      </c>
      <c r="D32" s="34">
        <f>SUM(Ведомственная!G166)</f>
        <v>271.82</v>
      </c>
    </row>
    <row r="33" spans="1:4" s="2" customFormat="1" ht="14.25">
      <c r="A33" s="21" t="s">
        <v>72</v>
      </c>
      <c r="B33" s="14" t="s">
        <v>6</v>
      </c>
      <c r="C33" s="11" t="s">
        <v>6</v>
      </c>
      <c r="D33" s="33">
        <f>SUM(D34)</f>
        <v>155.12</v>
      </c>
    </row>
    <row r="34" spans="1:4" ht="15.75" thickBot="1">
      <c r="A34" s="23" t="s">
        <v>73</v>
      </c>
      <c r="B34" s="24" t="s">
        <v>6</v>
      </c>
      <c r="C34" s="25" t="s">
        <v>27</v>
      </c>
      <c r="D34" s="35">
        <f>SUM(Ведомственная!G172)</f>
        <v>155.12</v>
      </c>
    </row>
    <row r="35" spans="1:4" ht="15" thickBot="1">
      <c r="A35" s="26" t="s">
        <v>74</v>
      </c>
      <c r="B35" s="27"/>
      <c r="C35" s="28"/>
      <c r="D35" s="36">
        <f>SUM(D13+D18+D20+D24+D29+D31+D33+D22)</f>
        <v>26941.469999999998</v>
      </c>
    </row>
  </sheetData>
  <sheetProtection/>
  <mergeCells count="10">
    <mergeCell ref="C1:D1"/>
    <mergeCell ref="A8:C8"/>
    <mergeCell ref="A10:C10"/>
    <mergeCell ref="B2:D2"/>
    <mergeCell ref="B3:D3"/>
    <mergeCell ref="B4:D4"/>
    <mergeCell ref="B5:D5"/>
    <mergeCell ref="B6:D6"/>
    <mergeCell ref="A9:D9"/>
    <mergeCell ref="C7:D7"/>
  </mergeCells>
  <printOptions/>
  <pageMargins left="0.3937007874015748" right="0.1968503937007874" top="0.3937007874015748" bottom="0.1968503937007874" header="0.31496062992125984" footer="0.31496062992125984"/>
  <pageSetup fitToHeight="0"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19"/>
  <sheetViews>
    <sheetView zoomScalePageLayoutView="0" workbookViewId="0" topLeftCell="A1">
      <selection activeCell="C7" sqref="C7"/>
    </sheetView>
  </sheetViews>
  <sheetFormatPr defaultColWidth="9.140625" defaultRowHeight="12.75"/>
  <cols>
    <col min="1" max="1" width="26.57421875" style="42" customWidth="1"/>
    <col min="2" max="2" width="33.28125" style="42" customWidth="1"/>
    <col min="3" max="3" width="38.57421875" style="42" customWidth="1"/>
    <col min="4" max="16384" width="9.140625" style="42" customWidth="1"/>
  </cols>
  <sheetData>
    <row r="1" spans="1:3" ht="12.75">
      <c r="A1" s="59"/>
      <c r="B1" s="59"/>
      <c r="C1" s="60" t="s">
        <v>226</v>
      </c>
    </row>
    <row r="2" spans="1:7" ht="12.75">
      <c r="A2" s="59"/>
      <c r="B2" s="59"/>
      <c r="C2" s="60" t="s">
        <v>19</v>
      </c>
      <c r="E2" s="43"/>
      <c r="F2" s="43"/>
      <c r="G2" s="43"/>
    </row>
    <row r="3" spans="1:7" ht="12.75">
      <c r="A3" s="59"/>
      <c r="B3" s="59"/>
      <c r="C3" s="60" t="s">
        <v>20</v>
      </c>
      <c r="E3" s="43"/>
      <c r="F3" s="43"/>
      <c r="G3" s="43"/>
    </row>
    <row r="4" spans="1:7" ht="12.75">
      <c r="A4" s="59"/>
      <c r="B4" s="59"/>
      <c r="C4" s="60" t="s">
        <v>100</v>
      </c>
      <c r="D4" s="43"/>
      <c r="E4" s="43"/>
      <c r="F4" s="43"/>
      <c r="G4" s="43"/>
    </row>
    <row r="5" spans="1:7" ht="12.75">
      <c r="A5" s="59"/>
      <c r="B5" s="59"/>
      <c r="C5" s="60" t="s">
        <v>21</v>
      </c>
      <c r="D5" s="43"/>
      <c r="E5" s="43"/>
      <c r="F5" s="43"/>
      <c r="G5" s="43"/>
    </row>
    <row r="6" spans="1:7" ht="12.75">
      <c r="A6" s="59"/>
      <c r="B6" s="59"/>
      <c r="C6" s="60" t="s">
        <v>39</v>
      </c>
      <c r="E6" s="43"/>
      <c r="F6" s="43"/>
      <c r="G6" s="43"/>
    </row>
    <row r="7" spans="1:3" ht="12.75">
      <c r="A7" s="59"/>
      <c r="B7" s="59"/>
      <c r="C7" s="60" t="s">
        <v>229</v>
      </c>
    </row>
    <row r="8" spans="1:3" ht="12.75">
      <c r="A8" s="59"/>
      <c r="B8" s="59"/>
      <c r="C8" s="59"/>
    </row>
    <row r="9" spans="1:3" ht="60" customHeight="1">
      <c r="A9" s="90" t="s">
        <v>219</v>
      </c>
      <c r="B9" s="90"/>
      <c r="C9" s="90"/>
    </row>
    <row r="10" spans="1:3" ht="12.75">
      <c r="A10" s="59"/>
      <c r="B10" s="89"/>
      <c r="C10" s="89"/>
    </row>
    <row r="11" spans="1:3" ht="12.75">
      <c r="A11" s="59"/>
      <c r="B11" s="89"/>
      <c r="C11" s="89"/>
    </row>
    <row r="12" spans="1:3" ht="12.75">
      <c r="A12" s="59"/>
      <c r="B12" s="59"/>
      <c r="C12" s="59"/>
    </row>
    <row r="13" spans="1:3" ht="41.25" customHeight="1">
      <c r="A13" s="61" t="s">
        <v>25</v>
      </c>
      <c r="B13" s="62" t="s">
        <v>220</v>
      </c>
      <c r="C13" s="62" t="s">
        <v>221</v>
      </c>
    </row>
    <row r="14" spans="1:3" ht="12.75">
      <c r="A14" s="63" t="s">
        <v>98</v>
      </c>
      <c r="B14" s="64">
        <v>7</v>
      </c>
      <c r="C14" s="77">
        <v>2059.86</v>
      </c>
    </row>
    <row r="15" spans="1:3" ht="28.5" customHeight="1">
      <c r="A15" s="63" t="s">
        <v>99</v>
      </c>
      <c r="B15" s="65">
        <v>7</v>
      </c>
      <c r="C15" s="78">
        <v>1617.92</v>
      </c>
    </row>
    <row r="16" spans="1:3" ht="12.75">
      <c r="A16" s="65" t="s">
        <v>26</v>
      </c>
      <c r="B16" s="65">
        <f>SUM(B14:B15)</f>
        <v>14</v>
      </c>
      <c r="C16" s="78">
        <f>SUM(C14:C15)</f>
        <v>3677.78</v>
      </c>
    </row>
    <row r="17" spans="1:3" ht="12.75">
      <c r="A17" s="59"/>
      <c r="B17" s="59"/>
      <c r="C17" s="59"/>
    </row>
    <row r="18" spans="1:3" ht="12.75">
      <c r="A18" s="59"/>
      <c r="B18" s="59"/>
      <c r="C18" s="59"/>
    </row>
    <row r="19" spans="1:3" ht="12.75">
      <c r="A19" s="59"/>
      <c r="B19" s="59"/>
      <c r="C19" s="59"/>
    </row>
  </sheetData>
  <sheetProtection/>
  <mergeCells count="3">
    <mergeCell ref="B10:C10"/>
    <mergeCell ref="B11:C11"/>
    <mergeCell ref="A9:C9"/>
  </mergeCells>
  <printOptions/>
  <pageMargins left="0.3937007874015748" right="0.1968503937007874" top="0.3937007874015748" bottom="0.1968503937007874"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22"/>
  <sheetViews>
    <sheetView zoomScalePageLayoutView="0" workbookViewId="0" topLeftCell="A1">
      <selection activeCell="F7" sqref="F7:G7"/>
    </sheetView>
  </sheetViews>
  <sheetFormatPr defaultColWidth="9.140625" defaultRowHeight="12.75"/>
  <cols>
    <col min="1" max="1" width="16.140625" style="42" customWidth="1"/>
    <col min="2" max="2" width="21.8515625" style="42" customWidth="1"/>
    <col min="3" max="3" width="25.28125" style="42" customWidth="1"/>
    <col min="4" max="4" width="19.00390625" style="42" customWidth="1"/>
    <col min="5" max="5" width="15.28125" style="42" customWidth="1"/>
    <col min="6" max="6" width="14.28125" style="42" customWidth="1"/>
    <col min="7" max="7" width="15.140625" style="42" customWidth="1"/>
    <col min="8" max="8" width="15.7109375" style="42" customWidth="1"/>
    <col min="9" max="16384" width="9.140625" style="42" customWidth="1"/>
  </cols>
  <sheetData>
    <row r="1" spans="1:8" ht="12.75">
      <c r="A1" s="59"/>
      <c r="B1" s="59"/>
      <c r="C1" s="59"/>
      <c r="D1" s="59"/>
      <c r="E1" s="59"/>
      <c r="F1" s="59"/>
      <c r="G1" s="60" t="s">
        <v>227</v>
      </c>
      <c r="H1" s="59"/>
    </row>
    <row r="2" spans="1:8" ht="12.75">
      <c r="A2" s="59"/>
      <c r="B2" s="59"/>
      <c r="C2" s="59"/>
      <c r="D2" s="59"/>
      <c r="E2" s="59"/>
      <c r="F2" s="59"/>
      <c r="G2" s="60" t="s">
        <v>19</v>
      </c>
      <c r="H2" s="59"/>
    </row>
    <row r="3" spans="1:8" ht="12.75">
      <c r="A3" s="59"/>
      <c r="B3" s="59"/>
      <c r="C3" s="59"/>
      <c r="D3" s="59"/>
      <c r="E3" s="59"/>
      <c r="F3" s="59"/>
      <c r="G3" s="60" t="s">
        <v>20</v>
      </c>
      <c r="H3" s="59"/>
    </row>
    <row r="4" spans="1:8" ht="12.75">
      <c r="A4" s="59"/>
      <c r="B4" s="59"/>
      <c r="C4" s="59"/>
      <c r="D4" s="59"/>
      <c r="E4" s="59"/>
      <c r="F4" s="59"/>
      <c r="G4" s="60" t="s">
        <v>137</v>
      </c>
      <c r="H4" s="59"/>
    </row>
    <row r="5" spans="1:8" ht="12.75">
      <c r="A5" s="59"/>
      <c r="B5" s="59"/>
      <c r="C5" s="59"/>
      <c r="D5" s="59"/>
      <c r="E5" s="59"/>
      <c r="F5" s="59"/>
      <c r="G5" s="60" t="s">
        <v>40</v>
      </c>
      <c r="H5" s="59"/>
    </row>
    <row r="6" spans="1:8" ht="12.75">
      <c r="A6" s="59"/>
      <c r="B6" s="59"/>
      <c r="C6" s="59"/>
      <c r="D6" s="59"/>
      <c r="E6" s="59"/>
      <c r="F6" s="59"/>
      <c r="G6" s="60" t="s">
        <v>39</v>
      </c>
      <c r="H6" s="59"/>
    </row>
    <row r="7" spans="1:8" ht="12.75">
      <c r="A7" s="59"/>
      <c r="B7" s="59"/>
      <c r="C7" s="59"/>
      <c r="D7" s="59"/>
      <c r="E7" s="59"/>
      <c r="F7" s="89" t="s">
        <v>229</v>
      </c>
      <c r="G7" s="89"/>
      <c r="H7" s="59"/>
    </row>
    <row r="8" spans="1:8" ht="12.75">
      <c r="A8" s="59"/>
      <c r="B8" s="59"/>
      <c r="C8" s="59"/>
      <c r="D8" s="59"/>
      <c r="E8" s="59"/>
      <c r="F8" s="59"/>
      <c r="G8" s="60"/>
      <c r="H8" s="59"/>
    </row>
    <row r="9" spans="1:8" ht="12.75" customHeight="1">
      <c r="A9" s="91" t="s">
        <v>222</v>
      </c>
      <c r="B9" s="91"/>
      <c r="C9" s="91"/>
      <c r="D9" s="91"/>
      <c r="E9" s="91"/>
      <c r="F9" s="91"/>
      <c r="G9" s="91"/>
      <c r="H9" s="66"/>
    </row>
    <row r="10" spans="1:8" ht="21" customHeight="1">
      <c r="A10" s="91"/>
      <c r="B10" s="91"/>
      <c r="C10" s="91"/>
      <c r="D10" s="91"/>
      <c r="E10" s="91"/>
      <c r="F10" s="91"/>
      <c r="G10" s="91"/>
      <c r="H10" s="66"/>
    </row>
    <row r="11" spans="1:8" ht="15.75">
      <c r="A11" s="67"/>
      <c r="B11" s="67"/>
      <c r="C11" s="67"/>
      <c r="D11" s="67"/>
      <c r="E11" s="67"/>
      <c r="F11" s="67"/>
      <c r="G11" s="67"/>
      <c r="H11" s="67"/>
    </row>
    <row r="12" spans="1:8" ht="15.75">
      <c r="A12" s="67"/>
      <c r="B12" s="67"/>
      <c r="C12" s="67"/>
      <c r="D12" s="67"/>
      <c r="E12" s="67"/>
      <c r="F12" s="67"/>
      <c r="G12" s="67"/>
      <c r="H12" s="67"/>
    </row>
    <row r="13" spans="1:8" ht="15.75">
      <c r="A13" s="67"/>
      <c r="B13" s="67"/>
      <c r="C13" s="67"/>
      <c r="D13" s="67"/>
      <c r="E13" s="67"/>
      <c r="F13" s="67"/>
      <c r="G13" s="67"/>
      <c r="H13" s="67"/>
    </row>
    <row r="14" spans="1:8" ht="15.75">
      <c r="A14" s="67"/>
      <c r="B14" s="67"/>
      <c r="C14" s="67"/>
      <c r="D14" s="67"/>
      <c r="E14" s="67"/>
      <c r="F14" s="67"/>
      <c r="G14" s="67"/>
      <c r="H14" s="59"/>
    </row>
    <row r="15" spans="1:8" ht="31.5" customHeight="1">
      <c r="A15" s="92" t="s">
        <v>138</v>
      </c>
      <c r="B15" s="94" t="s">
        <v>41</v>
      </c>
      <c r="C15" s="95"/>
      <c r="D15" s="95"/>
      <c r="E15" s="95"/>
      <c r="F15" s="95"/>
      <c r="G15" s="96"/>
      <c r="H15" s="59"/>
    </row>
    <row r="16" spans="1:8" ht="12.75" customHeight="1">
      <c r="A16" s="93"/>
      <c r="B16" s="97" t="s">
        <v>42</v>
      </c>
      <c r="C16" s="97" t="s">
        <v>43</v>
      </c>
      <c r="D16" s="97" t="s">
        <v>44</v>
      </c>
      <c r="E16" s="97" t="s">
        <v>45</v>
      </c>
      <c r="F16" s="97" t="s">
        <v>46</v>
      </c>
      <c r="G16" s="97" t="s">
        <v>47</v>
      </c>
      <c r="H16" s="59"/>
    </row>
    <row r="17" spans="1:8" ht="107.25" customHeight="1">
      <c r="A17" s="93"/>
      <c r="B17" s="98"/>
      <c r="C17" s="98"/>
      <c r="D17" s="99"/>
      <c r="E17" s="100"/>
      <c r="F17" s="100"/>
      <c r="G17" s="98"/>
      <c r="H17" s="59"/>
    </row>
    <row r="18" spans="1:8" ht="15.75">
      <c r="A18" s="68">
        <v>1</v>
      </c>
      <c r="B18" s="69">
        <v>2</v>
      </c>
      <c r="C18" s="68">
        <v>3</v>
      </c>
      <c r="D18" s="68">
        <v>4</v>
      </c>
      <c r="E18" s="70">
        <v>5</v>
      </c>
      <c r="F18" s="70">
        <v>6</v>
      </c>
      <c r="G18" s="68">
        <v>7</v>
      </c>
      <c r="H18" s="59"/>
    </row>
    <row r="19" spans="1:8" s="44" customFormat="1" ht="15.75">
      <c r="A19" s="71">
        <v>12.44</v>
      </c>
      <c r="B19" s="72"/>
      <c r="C19" s="73"/>
      <c r="D19" s="74"/>
      <c r="E19" s="71"/>
      <c r="F19" s="71"/>
      <c r="G19" s="71"/>
      <c r="H19" s="59"/>
    </row>
    <row r="20" spans="1:8" ht="12.75">
      <c r="A20" s="59"/>
      <c r="B20" s="59"/>
      <c r="C20" s="59"/>
      <c r="D20" s="59"/>
      <c r="E20" s="59"/>
      <c r="F20" s="59"/>
      <c r="G20" s="59"/>
      <c r="H20" s="59"/>
    </row>
    <row r="21" spans="1:8" ht="12.75">
      <c r="A21" s="59"/>
      <c r="B21" s="59"/>
      <c r="C21" s="59"/>
      <c r="D21" s="59"/>
      <c r="E21" s="59"/>
      <c r="F21" s="59"/>
      <c r="G21" s="59"/>
      <c r="H21" s="59"/>
    </row>
    <row r="22" spans="1:8" ht="12.75">
      <c r="A22" s="59"/>
      <c r="B22" s="59"/>
      <c r="C22" s="59"/>
      <c r="D22" s="59"/>
      <c r="E22" s="59"/>
      <c r="F22" s="59"/>
      <c r="G22" s="59"/>
      <c r="H22" s="59"/>
    </row>
  </sheetData>
  <sheetProtection/>
  <mergeCells count="10">
    <mergeCell ref="F7:G7"/>
    <mergeCell ref="A9:G10"/>
    <mergeCell ref="A15:A17"/>
    <mergeCell ref="B15:G15"/>
    <mergeCell ref="B16:B17"/>
    <mergeCell ref="C16:C17"/>
    <mergeCell ref="D16:D17"/>
    <mergeCell ref="E16:E17"/>
    <mergeCell ref="F16:F17"/>
    <mergeCell ref="G16:G17"/>
  </mergeCells>
  <printOptions/>
  <pageMargins left="0.3937007874015748" right="0.1968503937007874" top="0.7480314960629921" bottom="0.7480314960629921" header="0.31496062992125984" footer="0.31496062992125984"/>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sheetPr>
    <pageSetUpPr fitToPage="1"/>
  </sheetPr>
  <dimension ref="A1:I14"/>
  <sheetViews>
    <sheetView tabSelected="1" zoomScalePageLayoutView="0" workbookViewId="0" topLeftCell="A1">
      <selection activeCell="E7" sqref="E7:F7"/>
    </sheetView>
  </sheetViews>
  <sheetFormatPr defaultColWidth="9.140625" defaultRowHeight="12.75"/>
  <cols>
    <col min="1" max="1" width="18.00390625" style="58" customWidth="1"/>
    <col min="2" max="2" width="20.28125" style="58" customWidth="1"/>
    <col min="3" max="3" width="23.7109375" style="58" customWidth="1"/>
    <col min="4" max="4" width="15.7109375" style="58" customWidth="1"/>
    <col min="5" max="6" width="14.7109375" style="58" customWidth="1"/>
    <col min="7" max="16384" width="9.140625" style="58" customWidth="1"/>
  </cols>
  <sheetData>
    <row r="1" spans="1:6" s="51" customFormat="1" ht="15">
      <c r="A1" s="50"/>
      <c r="B1" s="103" t="s">
        <v>228</v>
      </c>
      <c r="C1" s="103"/>
      <c r="D1" s="103"/>
      <c r="E1" s="102"/>
      <c r="F1" s="102"/>
    </row>
    <row r="2" spans="1:6" s="51" customFormat="1" ht="14.25" customHeight="1">
      <c r="A2" s="50"/>
      <c r="B2" s="104" t="s">
        <v>19</v>
      </c>
      <c r="C2" s="104"/>
      <c r="D2" s="104"/>
      <c r="E2" s="102"/>
      <c r="F2" s="102"/>
    </row>
    <row r="3" spans="1:6" s="51" customFormat="1" ht="14.25" customHeight="1">
      <c r="A3" s="50"/>
      <c r="B3" s="104" t="s">
        <v>165</v>
      </c>
      <c r="C3" s="104"/>
      <c r="D3" s="104"/>
      <c r="E3" s="102"/>
      <c r="F3" s="102"/>
    </row>
    <row r="4" spans="1:6" s="51" customFormat="1" ht="13.5" customHeight="1">
      <c r="A4" s="50"/>
      <c r="B4" s="104" t="s">
        <v>137</v>
      </c>
      <c r="C4" s="104"/>
      <c r="D4" s="104"/>
      <c r="E4" s="102"/>
      <c r="F4" s="102"/>
    </row>
    <row r="5" spans="1:6" s="51" customFormat="1" ht="15" customHeight="1">
      <c r="A5" s="50"/>
      <c r="B5" s="104" t="s">
        <v>21</v>
      </c>
      <c r="C5" s="104"/>
      <c r="D5" s="104"/>
      <c r="E5" s="102"/>
      <c r="F5" s="102"/>
    </row>
    <row r="6" spans="1:6" s="51" customFormat="1" ht="14.25" customHeight="1">
      <c r="A6" s="50"/>
      <c r="B6" s="104" t="s">
        <v>39</v>
      </c>
      <c r="C6" s="104"/>
      <c r="D6" s="104"/>
      <c r="E6" s="102"/>
      <c r="F6" s="102"/>
    </row>
    <row r="7" spans="5:6" ht="12.75">
      <c r="E7" s="105" t="s">
        <v>229</v>
      </c>
      <c r="F7" s="105"/>
    </row>
    <row r="9" spans="1:6" s="51" customFormat="1" ht="48.75" customHeight="1">
      <c r="A9" s="101" t="s">
        <v>224</v>
      </c>
      <c r="B9" s="101"/>
      <c r="C9" s="101"/>
      <c r="D9" s="101"/>
      <c r="E9" s="102"/>
      <c r="F9" s="102"/>
    </row>
    <row r="11" spans="1:6" s="52" customFormat="1" ht="76.5" customHeight="1">
      <c r="A11" s="46" t="s">
        <v>166</v>
      </c>
      <c r="B11" s="47" t="s">
        <v>167</v>
      </c>
      <c r="C11" s="47" t="s">
        <v>168</v>
      </c>
      <c r="D11" s="47" t="s">
        <v>169</v>
      </c>
      <c r="E11" s="47" t="s">
        <v>223</v>
      </c>
      <c r="F11" s="47" t="s">
        <v>174</v>
      </c>
    </row>
    <row r="12" spans="1:9" s="52" customFormat="1" ht="145.5" customHeight="1">
      <c r="A12" s="47" t="s">
        <v>170</v>
      </c>
      <c r="B12" s="49" t="s">
        <v>171</v>
      </c>
      <c r="C12" s="47" t="s">
        <v>172</v>
      </c>
      <c r="D12" s="48">
        <v>21</v>
      </c>
      <c r="E12" s="48">
        <v>21</v>
      </c>
      <c r="F12" s="53">
        <f>SUM(E12/D12*100)</f>
        <v>100</v>
      </c>
      <c r="I12" s="79"/>
    </row>
    <row r="13" spans="1:9" s="52" customFormat="1" ht="145.5" customHeight="1">
      <c r="A13" s="47" t="s">
        <v>173</v>
      </c>
      <c r="B13" s="49" t="s">
        <v>171</v>
      </c>
      <c r="C13" s="47" t="s">
        <v>172</v>
      </c>
      <c r="D13" s="48">
        <v>99.4</v>
      </c>
      <c r="E13" s="48">
        <v>99.4</v>
      </c>
      <c r="F13" s="53">
        <f>SUM(E13/D13*100)</f>
        <v>100</v>
      </c>
      <c r="I13" s="79"/>
    </row>
    <row r="14" spans="1:6" s="57" customFormat="1" ht="14.25">
      <c r="A14" s="54" t="s">
        <v>26</v>
      </c>
      <c r="B14" s="54"/>
      <c r="C14" s="54"/>
      <c r="D14" s="55">
        <f>SUM(D12:D13)</f>
        <v>120.4</v>
      </c>
      <c r="E14" s="55">
        <f>SUM(E12:E13)</f>
        <v>120.4</v>
      </c>
      <c r="F14" s="56">
        <f>SUM(E14/D14*100)</f>
        <v>100</v>
      </c>
    </row>
  </sheetData>
  <sheetProtection/>
  <mergeCells count="8">
    <mergeCell ref="A9:F9"/>
    <mergeCell ref="B1:F1"/>
    <mergeCell ref="B2:F2"/>
    <mergeCell ref="B3:F3"/>
    <mergeCell ref="B4:F4"/>
    <mergeCell ref="B5:F5"/>
    <mergeCell ref="B6:F6"/>
    <mergeCell ref="E7:F7"/>
  </mergeCells>
  <printOptions/>
  <pageMargins left="0.7086614173228347" right="0.7086614173228347" top="0.31496062992125984" bottom="0.2362204724409449" header="0.31496062992125984" footer="0.31496062992125984"/>
  <pageSetup fitToHeight="0"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2015-05-18T05:48:56Z</cp:lastPrinted>
  <dcterms:created xsi:type="dcterms:W3CDTF">2007-09-04T08:08:49Z</dcterms:created>
  <dcterms:modified xsi:type="dcterms:W3CDTF">2015-05-21T07:20:29Z</dcterms:modified>
  <cp:category/>
  <cp:version/>
  <cp:contentType/>
  <cp:contentStatus/>
</cp:coreProperties>
</file>