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720" windowHeight="12585" activeTab="3"/>
  </bookViews>
  <sheets>
    <sheet name="Прил1 ист" sheetId="1" r:id="rId1"/>
    <sheet name="Прил3 доходы" sheetId="2" r:id="rId2"/>
    <sheet name="Прил5 безвозм" sheetId="3" r:id="rId3"/>
    <sheet name="список -июнь" sheetId="4" r:id="rId4"/>
  </sheets>
  <definedNames>
    <definedName name="_xlnm.Print_Area" localSheetId="1">'Прил3 доходы'!$A$1:$C$80</definedName>
    <definedName name="_xlnm.Print_Area" localSheetId="2">'Прил5 безвозм'!$A$1:$D$35</definedName>
    <definedName name="_xlnm.Print_Area" localSheetId="3">'список -июнь'!$A$1:$F$13</definedName>
  </definedNames>
  <calcPr calcId="114210"/>
</workbook>
</file>

<file path=xl/calcChain.xml><?xml version="1.0" encoding="utf-8"?>
<calcChain xmlns="http://schemas.openxmlformats.org/spreadsheetml/2006/main">
  <c r="E7" i="4"/>
  <c r="E13"/>
  <c r="C37" i="3"/>
  <c r="C34"/>
  <c r="C64" i="2"/>
  <c r="C41" i="3"/>
  <c r="C40"/>
  <c r="C39"/>
  <c r="C76" i="2"/>
  <c r="C75"/>
  <c r="C74"/>
  <c r="C23" i="3"/>
  <c r="C61" i="2"/>
  <c r="C50"/>
  <c r="C49"/>
  <c r="C53"/>
  <c r="C52"/>
  <c r="C48"/>
  <c r="C79"/>
  <c r="C43" i="3"/>
  <c r="C30"/>
  <c r="C28"/>
  <c r="C22"/>
  <c r="C19"/>
  <c r="C20"/>
  <c r="C27"/>
  <c r="C33"/>
  <c r="C32"/>
  <c r="C73" i="2"/>
  <c r="C72"/>
  <c r="C69"/>
  <c r="C78"/>
  <c r="C70"/>
  <c r="C67"/>
  <c r="C65"/>
  <c r="C63"/>
  <c r="C60"/>
  <c r="C57"/>
  <c r="C58"/>
  <c r="C46"/>
  <c r="C45"/>
  <c r="C42"/>
  <c r="C41"/>
  <c r="C40"/>
  <c r="C37"/>
  <c r="C36"/>
  <c r="C34"/>
  <c r="C32"/>
  <c r="C29"/>
  <c r="C23"/>
  <c r="C22"/>
  <c r="C19"/>
  <c r="C18"/>
  <c r="C18" i="3"/>
  <c r="C17"/>
  <c r="C62" i="2"/>
  <c r="C56"/>
  <c r="C55"/>
  <c r="C39"/>
  <c r="C31"/>
  <c r="C28"/>
  <c r="C17"/>
  <c r="C80"/>
  <c r="C22" i="1"/>
  <c r="C21"/>
  <c r="C23"/>
  <c r="C20"/>
  <c r="C19"/>
</calcChain>
</file>

<file path=xl/sharedStrings.xml><?xml version="1.0" encoding="utf-8"?>
<sst xmlns="http://schemas.openxmlformats.org/spreadsheetml/2006/main" count="274" uniqueCount="196">
  <si>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</si>
  <si>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</si>
  <si>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</si>
  <si>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</si>
  <si>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</si>
  <si>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</si>
  <si>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</si>
  <si>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</si>
  <si>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</si>
  <si>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</si>
  <si>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</si>
  <si>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</si>
  <si>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</si>
  <si>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</si>
  <si>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</si>
  <si>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</si>
  <si>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</si>
  <si>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</si>
  <si>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</si>
  <si>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</si>
  <si>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</si>
  <si>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</si>
  <si>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</si>
  <si>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</si>
  <si>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Ленинградской области на 2016 год</t>
  </si>
  <si>
    <t>Приложение 3</t>
  </si>
  <si>
    <t>Кусинское сельское поселение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</si>
  <si>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</si>
  <si>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</si>
  <si>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</si>
  <si>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на 2016 год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</si>
  <si>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</si>
  <si>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</si>
  <si>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</si>
  <si>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</si>
  <si>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</si>
  <si>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</si>
  <si>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</si>
  <si>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</si>
  <si>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</si>
  <si>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</si>
  <si>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</si>
  <si>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</si>
  <si>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</si>
  <si>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</si>
  <si>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</si>
  <si>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</si>
  <si>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</si>
  <si>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</si>
  <si>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</si>
  <si>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</si>
  <si>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</si>
  <si>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</si>
  <si>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</si>
  <si>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</si>
  <si>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</si>
  <si>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</si>
  <si>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</si>
  <si>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</si>
  <si>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</si>
  <si>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</si>
  <si>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</si>
  <si>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</si>
  <si>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</si>
  <si>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</si>
  <si>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</si>
  <si>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</si>
  <si>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</si>
  <si>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</si>
  <si>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</si>
  <si>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</si>
  <si>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</si>
  <si>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</si>
  <si>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</si>
  <si>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</si>
  <si>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</si>
  <si>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</si>
  <si>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</si>
  <si>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</si>
  <si>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</si>
  <si>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</si>
  <si>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</si>
  <si>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</si>
  <si>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</si>
  <si>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</si>
  <si>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</si>
  <si>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</si>
  <si>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</si>
  <si>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</si>
  <si>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</si>
  <si>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</si>
  <si>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</si>
  <si>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</si>
  <si>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</si>
  <si>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</si>
  <si>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</si>
  <si>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</si>
  <si>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</si>
  <si>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</si>
  <si>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</si>
  <si>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</si>
  <si>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</si>
  <si>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</si>
  <si>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</si>
  <si>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(межбюджетные субсидии)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</si>
  <si>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</si>
  <si>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</si>
  <si>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</si>
  <si>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</si>
  <si>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</si>
  <si>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</si>
  <si>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</si>
  <si>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</si>
  <si>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</si>
  <si>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</si>
  <si>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</si>
  <si>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</si>
  <si>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</si>
  <si>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</si>
  <si>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</si>
  <si>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</si>
  <si>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</si>
  <si>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на реализацию проектов местных инициатив граждан, получивших грантовую поддержку</t>
  </si>
  <si>
    <t>000 2 02 04000 00 0000 151</t>
  </si>
  <si>
    <t>Иные межбюджетные трансферты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</si>
  <si>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</si>
  <si>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</si>
  <si>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</si>
  <si>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</si>
  <si>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000 202 04999 00 0000 151</t>
  </si>
  <si>
    <t>Прочие межбюджетные трансферты, передаваемые бюджетам</t>
  </si>
  <si>
    <t>000 202 04999 10 0000 151</t>
  </si>
  <si>
    <t>Прочие межбюджетные трансферты, передаваемые бюджетам сельских поселений</t>
  </si>
  <si>
    <t>000 2 02 04999 10 0102 151</t>
  </si>
  <si>
    <t>000 202 04999 10 0103 151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</si>
  <si>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</si>
  <si>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000 202 04999 10 0105 151</t>
  </si>
  <si>
    <t>000 2 02 04999 10 0106 151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</si>
  <si>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</si>
  <si>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</si>
  <si>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</si>
  <si>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</si>
  <si>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ВСЕГО: доходов</t>
  </si>
  <si>
    <t>Приложение  5</t>
  </si>
  <si>
    <t xml:space="preserve">Ленинградской области </t>
  </si>
  <si>
    <t>В 2016 ГОДУ</t>
  </si>
  <si>
    <t>Источник доходов</t>
  </si>
  <si>
    <t xml:space="preserve">Сумма      (тысяч рублей) </t>
  </si>
  <si>
    <t>Прочие субсидии бюджетам поселений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</si>
  <si>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</si>
  <si>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</si>
  <si>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>Прочие межбюджетные трансферты, передаваемые бюджетам 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</si>
  <si>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 сельских поселений - иные межбюджетные трансферты на подготовку генеральных планов поселений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</si>
  <si>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</si>
  <si>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</si>
  <si>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</si>
  <si>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</si>
  <si>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</si>
  <si>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 Кусинское сельское поселение Киришского муниципального района Ленинградской области</t>
  </si>
  <si>
    <t xml:space="preserve">ВСЕГО </t>
  </si>
  <si>
    <t>202 04999 10 0105 151</t>
  </si>
  <si>
    <t xml:space="preserve">Прочие межбюджетные трансферты, передаваемые бюджетам сельских  поселений - 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</si>
  <si>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в редакции к решению совета депутатов</t>
  </si>
  <si>
    <t>Справочная информация по вносимым изменениям в доходную часть бюджета в июне 2016 года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</si>
  <si>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</si>
  <si>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</si>
  <si>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</si>
  <si>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</si>
  <si>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Доходы от 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</si>
  <si>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</si>
  <si>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</si>
  <si>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</si>
  <si>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Прочие доходы  от компенсации затрат бюджетов сельских поселений </t>
  </si>
  <si>
    <t>000 1 13 02995 10 0000 130</t>
  </si>
  <si>
    <t>Ожидаемое поступление доходов</t>
  </si>
  <si>
    <t>1 13 01995 10 0000 130</t>
  </si>
  <si>
    <t>1 13 02995 10 0000 130</t>
  </si>
  <si>
    <t>Прочие 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</si>
  <si>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комплекс мероприятий по борьбе с борщевиком Сосновского</t>
  </si>
  <si>
    <t>Субсидии на реализацию областного закона от 12 мая 2015 года N 42-оз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</si>
  <si>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</si>
  <si>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</si>
  <si>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</si>
  <si>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</si>
  <si>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</si>
  <si>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</si>
  <si>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</si>
  <si>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</si>
  <si>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Уведомление №В-16/2 от 31 марта 2016 года</t>
  </si>
  <si>
    <t>2 02 03015 10 0000 151</t>
  </si>
  <si>
    <t>2 02 02999 10 0000 151</t>
  </si>
  <si>
    <t>Уведомление №3280 от 26 апреля 2016 года</t>
  </si>
  <si>
    <t>Уведомление №Б 09-1/1 от 05 мая 2016 года</t>
  </si>
  <si>
    <t xml:space="preserve">Решение совета депутатов муниципального образования Киришский муниципальный район Ленинградской области от 25 мая 2016 №20/169 </t>
  </si>
  <si>
    <t>Доходы от возврата субсидий МП "Кусинский ККП" в сумме 606,6 тыс. руб., возврат  средств ФСС за 2015 год в сумме 93,09 тыс. руб.</t>
  </si>
  <si>
    <t>от  22.06.2016  № 34/158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</si>
</sst>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1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3" fillId="0" borderId="1" xfId="0" applyNumberFormat="1" applyFont="1" applyBorder="1" applyAlignment="1">
      <alignment horizontal="justify"/>
    </xf>
    <xf numFmtId="0" fontId="1" fillId="0" borderId="1" xfId="0" applyNumberFormat="1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justify"/>
    </xf>
    <xf numFmtId="2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0" xfId="0" applyFont="1" applyBorder="1"/>
    <xf numFmtId="4" fontId="7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4" fontId="9" fillId="0" borderId="0" xfId="0" applyNumberFormat="1" applyFont="1" applyBorder="1" applyAlignment="1">
      <alignment horizontal="center" wrapText="1"/>
    </xf>
    <xf numFmtId="0" fontId="10" fillId="0" borderId="0" xfId="0" applyFont="1" applyBorder="1"/>
    <xf numFmtId="4" fontId="8" fillId="0" borderId="0" xfId="0" applyNumberFormat="1" applyFont="1" applyBorder="1"/>
    <xf numFmtId="4" fontId="10" fillId="0" borderId="0" xfId="0" applyNumberFormat="1" applyFont="1" applyBorder="1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justify" wrapText="1"/>
    </xf>
    <xf numFmtId="0" fontId="3" fillId="0" borderId="1" xfId="1" applyFont="1" applyBorder="1" applyAlignment="1">
      <alignment horizontal="justify"/>
    </xf>
    <xf numFmtId="0" fontId="3" fillId="0" borderId="1" xfId="1" applyNumberFormat="1" applyFont="1" applyBorder="1" applyAlignment="1">
      <alignment horizontal="justify"/>
    </xf>
    <xf numFmtId="0" fontId="1" fillId="0" borderId="1" xfId="1" applyFont="1" applyBorder="1"/>
    <xf numFmtId="0" fontId="1" fillId="0" borderId="1" xfId="1" applyNumberFormat="1" applyFont="1" applyBorder="1" applyAlignment="1">
      <alignment horizontal="justify"/>
    </xf>
    <xf numFmtId="2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justify" wrapText="1"/>
    </xf>
    <xf numFmtId="2" fontId="6" fillId="0" borderId="1" xfId="1" applyNumberFormat="1" applyFont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justify"/>
    </xf>
    <xf numFmtId="0" fontId="5" fillId="2" borderId="0" xfId="1" applyFill="1"/>
    <xf numFmtId="0" fontId="1" fillId="0" borderId="1" xfId="1" applyFont="1" applyFill="1" applyBorder="1" applyAlignment="1">
      <alignment horizontal="justify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justify"/>
    </xf>
    <xf numFmtId="2" fontId="1" fillId="2" borderId="1" xfId="1" applyNumberFormat="1" applyFont="1" applyFill="1" applyBorder="1" applyAlignment="1">
      <alignment horizontal="right"/>
    </xf>
    <xf numFmtId="0" fontId="5" fillId="0" borderId="1" xfId="1" applyBorder="1"/>
    <xf numFmtId="0" fontId="9" fillId="0" borderId="0" xfId="1" applyFont="1" applyAlignment="1">
      <alignment vertical="top"/>
    </xf>
    <xf numFmtId="0" fontId="9" fillId="0" borderId="0" xfId="1" applyFont="1"/>
    <xf numFmtId="0" fontId="6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" fontId="6" fillId="2" borderId="1" xfId="1" applyNumberFormat="1" applyFont="1" applyFill="1" applyBorder="1" applyAlignment="1">
      <alignment horizontal="center"/>
    </xf>
    <xf numFmtId="0" fontId="12" fillId="0" borderId="1" xfId="1" applyFont="1" applyBorder="1" applyAlignment="1">
      <alignment vertical="center"/>
    </xf>
    <xf numFmtId="4" fontId="9" fillId="0" borderId="0" xfId="1" applyNumberFormat="1" applyFont="1"/>
    <xf numFmtId="0" fontId="13" fillId="0" borderId="0" xfId="0" applyFont="1" applyAlignment="1"/>
    <xf numFmtId="0" fontId="9" fillId="0" borderId="1" xfId="1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" fontId="9" fillId="0" borderId="1" xfId="6" applyNumberFormat="1" applyFont="1" applyBorder="1" applyAlignment="1">
      <alignment horizontal="center" vertical="center" wrapText="1"/>
    </xf>
    <xf numFmtId="4" fontId="9" fillId="2" borderId="1" xfId="6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justify" vertical="center"/>
    </xf>
    <xf numFmtId="0" fontId="9" fillId="0" borderId="1" xfId="0" applyNumberFormat="1" applyFont="1" applyBorder="1" applyAlignment="1">
      <alignment horizontal="justify" vertical="center" wrapText="1"/>
    </xf>
    <xf numFmtId="0" fontId="9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Font="1" applyAlignment="1"/>
    <xf numFmtId="0" fontId="9" fillId="0" borderId="0" xfId="1" applyFont="1" applyAlignment="1"/>
    <xf numFmtId="0" fontId="6" fillId="2" borderId="1" xfId="1" applyFont="1" applyFill="1" applyBorder="1" applyAlignment="1">
      <alignment horizontal="left"/>
    </xf>
    <xf numFmtId="0" fontId="11" fillId="0" borderId="1" xfId="1" applyFont="1" applyBorder="1" applyAlignment="1"/>
  </cellXfs>
  <cellStyles count="7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3" xfId="5"/>
    <cellStyle name="Финансовый 3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zoomScaleNormal="100" workbookViewId="0">
      <selection activeCell="I13" sqref="I13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16384" width="9.140625" style="2"/>
  </cols>
  <sheetData>
    <row r="1" spans="1:5" ht="15.75">
      <c r="A1" s="1"/>
      <c r="B1" s="98" t="s">
        <v>0</v>
      </c>
      <c r="C1" s="98"/>
    </row>
    <row r="2" spans="1:5" ht="15.75">
      <c r="A2" s="1"/>
      <c r="B2" s="98" t="s">
        <v>1</v>
      </c>
      <c r="C2" s="98"/>
    </row>
    <row r="3" spans="1:5" ht="15.75">
      <c r="A3" s="1"/>
      <c r="B3" s="98" t="s">
        <v>2</v>
      </c>
      <c r="C3" s="98"/>
    </row>
    <row r="4" spans="1:5" ht="15.75">
      <c r="A4" s="1"/>
      <c r="B4" s="98" t="s">
        <v>3</v>
      </c>
      <c r="C4" s="98"/>
    </row>
    <row r="5" spans="1:5" ht="15.75">
      <c r="A5" s="1"/>
      <c r="B5" s="98" t="s">
        <v>4</v>
      </c>
      <c r="C5" s="98"/>
    </row>
    <row r="6" spans="1:5" ht="15.75">
      <c r="A6" s="1"/>
      <c r="B6" s="98" t="s">
        <v>5</v>
      </c>
      <c r="C6" s="98"/>
    </row>
    <row r="7" spans="1:5" ht="15.75">
      <c r="A7" s="96" t="s">
        <v>162</v>
      </c>
      <c r="B7" s="96"/>
      <c r="C7" s="96"/>
      <c r="D7" s="84"/>
    </row>
    <row r="8" spans="1:5" ht="15.75">
      <c r="A8" s="96" t="s">
        <v>195</v>
      </c>
      <c r="B8" s="96"/>
      <c r="C8" s="96"/>
      <c r="D8" s="84"/>
    </row>
    <row r="9" spans="1:5" ht="15.75">
      <c r="A9" s="1"/>
      <c r="B9" s="1"/>
      <c r="C9" s="1"/>
    </row>
    <row r="10" spans="1:5" ht="15.75">
      <c r="A10" s="97" t="s">
        <v>6</v>
      </c>
      <c r="B10" s="99"/>
      <c r="C10" s="99"/>
    </row>
    <row r="11" spans="1:5" ht="15.75">
      <c r="A11" s="100" t="s">
        <v>7</v>
      </c>
      <c r="B11" s="100"/>
      <c r="C11" s="100"/>
      <c r="D11" s="3"/>
      <c r="E11" s="3"/>
    </row>
    <row r="12" spans="1:5" ht="15.75">
      <c r="A12" s="100" t="s">
        <v>8</v>
      </c>
      <c r="B12" s="100"/>
      <c r="C12" s="100"/>
      <c r="D12" s="3"/>
      <c r="E12" s="3"/>
    </row>
    <row r="13" spans="1:5" ht="15.75">
      <c r="A13" s="97" t="s">
        <v>24</v>
      </c>
      <c r="B13" s="97"/>
      <c r="C13" s="97"/>
      <c r="D13" s="3"/>
      <c r="E13" s="3"/>
    </row>
    <row r="14" spans="1:5" ht="15.75">
      <c r="A14" s="1"/>
      <c r="B14" s="1"/>
      <c r="C14" s="1"/>
    </row>
    <row r="15" spans="1:5" ht="15.75">
      <c r="A15" s="1"/>
      <c r="B15" s="1"/>
      <c r="C15" s="1"/>
    </row>
    <row r="16" spans="1:5" ht="15.75">
      <c r="A16" s="1"/>
      <c r="B16" s="1"/>
      <c r="C16" s="1"/>
    </row>
    <row r="17" spans="1:6" ht="15.75">
      <c r="A17" s="1"/>
      <c r="B17" s="1"/>
      <c r="C17" s="4"/>
    </row>
    <row r="18" spans="1:6" ht="78.75">
      <c r="A18" s="5" t="s">
        <v>9</v>
      </c>
      <c r="B18" s="5" t="s">
        <v>10</v>
      </c>
      <c r="C18" s="5" t="s">
        <v>11</v>
      </c>
    </row>
    <row r="19" spans="1:6" ht="31.5">
      <c r="A19" s="6" t="s">
        <v>12</v>
      </c>
      <c r="B19" s="7" t="s">
        <v>13</v>
      </c>
      <c r="C19" s="8">
        <f>SUM(C20)</f>
        <v>1944.5</v>
      </c>
    </row>
    <row r="20" spans="1:6" ht="31.5">
      <c r="A20" s="9" t="s">
        <v>14</v>
      </c>
      <c r="B20" s="10" t="s">
        <v>15</v>
      </c>
      <c r="C20" s="11">
        <f>SUM(C23+C21)</f>
        <v>1944.5</v>
      </c>
    </row>
    <row r="21" spans="1:6" ht="31.5" customHeight="1">
      <c r="A21" s="6" t="s">
        <v>16</v>
      </c>
      <c r="B21" s="7" t="s">
        <v>17</v>
      </c>
      <c r="C21" s="8">
        <f>SUM(C22)</f>
        <v>-23957.25</v>
      </c>
    </row>
    <row r="22" spans="1:6" ht="33.75" customHeight="1">
      <c r="A22" s="9" t="s">
        <v>18</v>
      </c>
      <c r="B22" s="10" t="s">
        <v>19</v>
      </c>
      <c r="C22" s="12">
        <f ca="1">'Прил3 доходы'!C80*(-1)</f>
        <v>-23957.25</v>
      </c>
    </row>
    <row r="23" spans="1:6" ht="36" customHeight="1">
      <c r="A23" s="6" t="s">
        <v>20</v>
      </c>
      <c r="B23" s="7" t="s">
        <v>21</v>
      </c>
      <c r="C23" s="14">
        <f>SUM(C24)</f>
        <v>25901.75</v>
      </c>
    </row>
    <row r="24" spans="1:6" ht="33" customHeight="1">
      <c r="A24" s="9" t="s">
        <v>22</v>
      </c>
      <c r="B24" s="10" t="s">
        <v>23</v>
      </c>
      <c r="C24" s="15">
        <v>25901.75</v>
      </c>
      <c r="F24" s="13"/>
    </row>
    <row r="25" spans="1:6" ht="15.75">
      <c r="A25" s="1"/>
      <c r="B25" s="1"/>
      <c r="C25" s="1"/>
    </row>
    <row r="26" spans="1:6" ht="15.75">
      <c r="A26" s="1"/>
      <c r="B26" s="1"/>
      <c r="C26" s="1"/>
    </row>
    <row r="27" spans="1:6" ht="15.75">
      <c r="A27" s="1"/>
      <c r="B27" s="1"/>
      <c r="C27" s="1"/>
    </row>
    <row r="28" spans="1:6" ht="15.75">
      <c r="A28" s="1"/>
      <c r="B28" s="1"/>
      <c r="C28" s="1"/>
    </row>
    <row r="29" spans="1:6" ht="15.75">
      <c r="A29" s="1"/>
      <c r="B29" s="1"/>
      <c r="C29" s="1"/>
    </row>
  </sheetData>
  <mergeCells count="12">
    <mergeCell ref="A11:C11"/>
    <mergeCell ref="A12:C12"/>
    <mergeCell ref="A7:C7"/>
    <mergeCell ref="A8:C8"/>
    <mergeCell ref="A13:C13"/>
    <mergeCell ref="B1:C1"/>
    <mergeCell ref="B2:C2"/>
    <mergeCell ref="B3:C3"/>
    <mergeCell ref="B4:C4"/>
    <mergeCell ref="B5:C5"/>
    <mergeCell ref="B6:C6"/>
    <mergeCell ref="A10:C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97"/>
  <sheetViews>
    <sheetView zoomScaleNormal="100" workbookViewId="0">
      <selection activeCell="I15" sqref="I15"/>
    </sheetView>
  </sheetViews>
  <sheetFormatPr defaultRowHeight="12.75"/>
  <cols>
    <col min="1" max="1" width="27" customWidth="1"/>
    <col min="2" max="2" width="54.85546875" customWidth="1"/>
    <col min="3" max="3" width="16.42578125" style="31" customWidth="1"/>
  </cols>
  <sheetData>
    <row r="1" spans="1:5" ht="15.75">
      <c r="A1" s="1"/>
      <c r="B1" s="98" t="s">
        <v>25</v>
      </c>
      <c r="C1" s="101"/>
    </row>
    <row r="2" spans="1:5" ht="15.75">
      <c r="A2" s="1"/>
      <c r="B2" s="98" t="s">
        <v>1</v>
      </c>
      <c r="C2" s="101"/>
    </row>
    <row r="3" spans="1:5" ht="15.75">
      <c r="A3" s="1"/>
      <c r="B3" s="98" t="s">
        <v>2</v>
      </c>
      <c r="C3" s="101"/>
    </row>
    <row r="4" spans="1:5" ht="15.75">
      <c r="A4" s="1"/>
      <c r="B4" s="98" t="s">
        <v>26</v>
      </c>
      <c r="C4" s="101"/>
    </row>
    <row r="5" spans="1:5" ht="15.75">
      <c r="A5" s="1"/>
      <c r="B5" s="98" t="s">
        <v>4</v>
      </c>
      <c r="C5" s="101"/>
    </row>
    <row r="6" spans="1:5" ht="15.75">
      <c r="A6" s="1"/>
      <c r="B6" s="98" t="s">
        <v>5</v>
      </c>
      <c r="C6" s="101"/>
    </row>
    <row r="7" spans="1:5" ht="15.75">
      <c r="A7" s="96" t="s">
        <v>162</v>
      </c>
      <c r="B7" s="96"/>
      <c r="C7" s="96"/>
      <c r="D7" s="84"/>
      <c r="E7" s="84"/>
    </row>
    <row r="8" spans="1:5" ht="15.75">
      <c r="A8" s="96" t="s">
        <v>195</v>
      </c>
      <c r="B8" s="96"/>
      <c r="C8" s="96"/>
      <c r="D8" s="84"/>
      <c r="E8" s="84"/>
    </row>
    <row r="9" spans="1:5" ht="15.75">
      <c r="A9" s="1"/>
      <c r="B9" s="4"/>
      <c r="C9" s="4"/>
    </row>
    <row r="10" spans="1:5" ht="15.75">
      <c r="A10" s="97" t="s">
        <v>27</v>
      </c>
      <c r="B10" s="97"/>
      <c r="C10" s="97"/>
    </row>
    <row r="11" spans="1:5" ht="15.75">
      <c r="A11" s="97" t="s">
        <v>28</v>
      </c>
      <c r="B11" s="97"/>
      <c r="C11" s="97"/>
    </row>
    <row r="12" spans="1:5" ht="15.75">
      <c r="A12" s="97" t="s">
        <v>29</v>
      </c>
      <c r="B12" s="97"/>
      <c r="C12" s="97"/>
    </row>
    <row r="13" spans="1:5" ht="15.75">
      <c r="A13" s="97" t="s">
        <v>30</v>
      </c>
      <c r="B13" s="97"/>
      <c r="C13" s="97"/>
    </row>
    <row r="14" spans="1:5" ht="15.75">
      <c r="A14" s="16"/>
      <c r="B14" s="16"/>
      <c r="C14" s="16"/>
    </row>
    <row r="15" spans="1:5" ht="51" customHeight="1">
      <c r="A15" s="17" t="s">
        <v>31</v>
      </c>
      <c r="B15" s="17" t="s">
        <v>32</v>
      </c>
      <c r="C15" s="5" t="s">
        <v>11</v>
      </c>
    </row>
    <row r="16" spans="1:5" ht="15.75">
      <c r="A16" s="18">
        <v>1</v>
      </c>
      <c r="B16" s="18">
        <v>2</v>
      </c>
      <c r="C16" s="18">
        <v>3</v>
      </c>
    </row>
    <row r="17" spans="1:3" ht="15.75">
      <c r="A17" s="6" t="s">
        <v>33</v>
      </c>
      <c r="B17" s="19" t="s">
        <v>34</v>
      </c>
      <c r="C17" s="8">
        <f>SUM(C18+C22+C28+C39+C48)+C36</f>
        <v>14387.89</v>
      </c>
    </row>
    <row r="18" spans="1:3" ht="15.75">
      <c r="A18" s="6" t="s">
        <v>35</v>
      </c>
      <c r="B18" s="19" t="s">
        <v>36</v>
      </c>
      <c r="C18" s="8">
        <f>SUM(C19)</f>
        <v>772.4899999999999</v>
      </c>
    </row>
    <row r="19" spans="1:3" ht="15.75">
      <c r="A19" s="6" t="s">
        <v>37</v>
      </c>
      <c r="B19" s="19" t="s">
        <v>38</v>
      </c>
      <c r="C19" s="8">
        <f>C20+C21</f>
        <v>772.4899999999999</v>
      </c>
    </row>
    <row r="20" spans="1:3" ht="93" customHeight="1">
      <c r="A20" s="9" t="s">
        <v>39</v>
      </c>
      <c r="B20" s="20" t="s">
        <v>40</v>
      </c>
      <c r="C20" s="11">
        <v>769.43</v>
      </c>
    </row>
    <row r="21" spans="1:3" ht="64.5" customHeight="1">
      <c r="A21" s="9" t="s">
        <v>41</v>
      </c>
      <c r="B21" s="20" t="s">
        <v>42</v>
      </c>
      <c r="C21" s="11">
        <v>3.06</v>
      </c>
    </row>
    <row r="22" spans="1:3" ht="39" customHeight="1">
      <c r="A22" s="6" t="s">
        <v>43</v>
      </c>
      <c r="B22" s="21" t="s">
        <v>44</v>
      </c>
      <c r="C22" s="8">
        <f>C23</f>
        <v>678.81</v>
      </c>
    </row>
    <row r="23" spans="1:3" ht="50.25" customHeight="1">
      <c r="A23" s="6" t="s">
        <v>45</v>
      </c>
      <c r="B23" s="21" t="s">
        <v>46</v>
      </c>
      <c r="C23" s="8">
        <f>C24+C25+C26+C27</f>
        <v>678.81</v>
      </c>
    </row>
    <row r="24" spans="1:3" ht="97.5" customHeight="1">
      <c r="A24" s="22" t="s">
        <v>47</v>
      </c>
      <c r="B24" s="20" t="s">
        <v>48</v>
      </c>
      <c r="C24" s="11">
        <v>298.45999999999998</v>
      </c>
    </row>
    <row r="25" spans="1:3" ht="113.25" customHeight="1">
      <c r="A25" s="22" t="s">
        <v>49</v>
      </c>
      <c r="B25" s="20" t="s">
        <v>50</v>
      </c>
      <c r="C25" s="11">
        <v>5.69</v>
      </c>
    </row>
    <row r="26" spans="1:3" ht="100.5" customHeight="1">
      <c r="A26" s="22" t="s">
        <v>51</v>
      </c>
      <c r="B26" s="20" t="s">
        <v>52</v>
      </c>
      <c r="C26" s="11">
        <v>374.66</v>
      </c>
    </row>
    <row r="27" spans="1:3" ht="99.75" hidden="1" customHeight="1">
      <c r="A27" s="22" t="s">
        <v>53</v>
      </c>
      <c r="B27" s="20" t="s">
        <v>54</v>
      </c>
      <c r="C27" s="11">
        <v>0</v>
      </c>
    </row>
    <row r="28" spans="1:3" ht="15.75">
      <c r="A28" s="6" t="s">
        <v>55</v>
      </c>
      <c r="B28" s="21" t="s">
        <v>56</v>
      </c>
      <c r="C28" s="8">
        <f>C29+C31</f>
        <v>8578.5</v>
      </c>
    </row>
    <row r="29" spans="1:3" ht="15.75">
      <c r="A29" s="6" t="s">
        <v>57</v>
      </c>
      <c r="B29" s="21" t="s">
        <v>58</v>
      </c>
      <c r="C29" s="8">
        <f>SUM(C30)</f>
        <v>73.5</v>
      </c>
    </row>
    <row r="30" spans="1:3" ht="48" customHeight="1">
      <c r="A30" s="9" t="s">
        <v>59</v>
      </c>
      <c r="B30" s="20" t="s">
        <v>60</v>
      </c>
      <c r="C30" s="11">
        <v>73.5</v>
      </c>
    </row>
    <row r="31" spans="1:3" ht="15.75">
      <c r="A31" s="6" t="s">
        <v>61</v>
      </c>
      <c r="B31" s="21" t="s">
        <v>62</v>
      </c>
      <c r="C31" s="8">
        <f>C32+C34</f>
        <v>8505</v>
      </c>
    </row>
    <row r="32" spans="1:3" ht="15.75">
      <c r="A32" s="9" t="s">
        <v>63</v>
      </c>
      <c r="B32" s="21" t="s">
        <v>64</v>
      </c>
      <c r="C32" s="8">
        <f>C33</f>
        <v>4725</v>
      </c>
    </row>
    <row r="33" spans="1:5" ht="47.25">
      <c r="A33" s="9" t="s">
        <v>65</v>
      </c>
      <c r="B33" s="23" t="s">
        <v>66</v>
      </c>
      <c r="C33" s="11">
        <v>4725</v>
      </c>
    </row>
    <row r="34" spans="1:5" ht="15.75">
      <c r="A34" s="6" t="s">
        <v>67</v>
      </c>
      <c r="B34" s="21" t="s">
        <v>68</v>
      </c>
      <c r="C34" s="8">
        <f>C35</f>
        <v>3780</v>
      </c>
    </row>
    <row r="35" spans="1:5" ht="51.75" customHeight="1">
      <c r="A35" s="9" t="s">
        <v>69</v>
      </c>
      <c r="B35" s="23" t="s">
        <v>70</v>
      </c>
      <c r="C35" s="11">
        <v>3780</v>
      </c>
    </row>
    <row r="36" spans="1:5" ht="15.75">
      <c r="A36" s="6" t="s">
        <v>71</v>
      </c>
      <c r="B36" s="21" t="s">
        <v>72</v>
      </c>
      <c r="C36" s="8">
        <f>C37</f>
        <v>5</v>
      </c>
    </row>
    <row r="37" spans="1:5" ht="63">
      <c r="A37" s="6" t="s">
        <v>73</v>
      </c>
      <c r="B37" s="21" t="s">
        <v>74</v>
      </c>
      <c r="C37" s="8">
        <f>C38</f>
        <v>5</v>
      </c>
    </row>
    <row r="38" spans="1:5" ht="92.25" customHeight="1">
      <c r="A38" s="9" t="s">
        <v>75</v>
      </c>
      <c r="B38" s="20" t="s">
        <v>76</v>
      </c>
      <c r="C38" s="11">
        <v>5</v>
      </c>
    </row>
    <row r="39" spans="1:5" ht="47.25">
      <c r="A39" s="6" t="s">
        <v>77</v>
      </c>
      <c r="B39" s="21" t="s">
        <v>78</v>
      </c>
      <c r="C39" s="8">
        <f>SUM(C40+C45)</f>
        <v>3623.3999999999996</v>
      </c>
    </row>
    <row r="40" spans="1:5" ht="112.5" customHeight="1">
      <c r="A40" s="6" t="s">
        <v>79</v>
      </c>
      <c r="B40" s="21" t="s">
        <v>80</v>
      </c>
      <c r="C40" s="8">
        <f>C41</f>
        <v>3377.2</v>
      </c>
    </row>
    <row r="41" spans="1:5" ht="45" customHeight="1">
      <c r="A41" s="6" t="s">
        <v>81</v>
      </c>
      <c r="B41" s="21" t="s">
        <v>82</v>
      </c>
      <c r="C41" s="8">
        <f>C42</f>
        <v>3377.2</v>
      </c>
    </row>
    <row r="42" spans="1:5" ht="45.75" customHeight="1">
      <c r="A42" s="24" t="s">
        <v>83</v>
      </c>
      <c r="B42" s="25" t="s">
        <v>84</v>
      </c>
      <c r="C42" s="26">
        <f>C43+C44</f>
        <v>3377.2</v>
      </c>
      <c r="D42" s="27"/>
      <c r="E42" s="27"/>
    </row>
    <row r="43" spans="1:5" ht="78" customHeight="1">
      <c r="A43" s="28" t="s">
        <v>85</v>
      </c>
      <c r="B43" s="23" t="s">
        <v>86</v>
      </c>
      <c r="C43" s="12">
        <v>2550</v>
      </c>
      <c r="D43" s="27"/>
      <c r="E43" s="27"/>
    </row>
    <row r="44" spans="1:5" s="31" customFormat="1" ht="59.25" customHeight="1">
      <c r="A44" s="28" t="s">
        <v>87</v>
      </c>
      <c r="B44" s="29" t="s">
        <v>88</v>
      </c>
      <c r="C44" s="12">
        <v>827.2</v>
      </c>
      <c r="D44" s="30"/>
      <c r="E44" s="30"/>
    </row>
    <row r="45" spans="1:5" ht="116.25" customHeight="1">
      <c r="A45" s="6" t="s">
        <v>89</v>
      </c>
      <c r="B45" s="21" t="s">
        <v>90</v>
      </c>
      <c r="C45" s="8">
        <f>SUM(C47)</f>
        <v>246.2</v>
      </c>
    </row>
    <row r="46" spans="1:5" ht="104.25" customHeight="1">
      <c r="A46" s="32" t="s">
        <v>91</v>
      </c>
      <c r="B46" s="25" t="s">
        <v>92</v>
      </c>
      <c r="C46" s="8">
        <f>C47</f>
        <v>246.2</v>
      </c>
    </row>
    <row r="47" spans="1:5" ht="101.25" customHeight="1">
      <c r="A47" s="9" t="s">
        <v>93</v>
      </c>
      <c r="B47" s="20" t="s">
        <v>94</v>
      </c>
      <c r="C47" s="11">
        <v>246.2</v>
      </c>
    </row>
    <row r="48" spans="1:5" ht="31.5">
      <c r="A48" s="6" t="s">
        <v>95</v>
      </c>
      <c r="B48" s="7" t="s">
        <v>96</v>
      </c>
      <c r="C48" s="8">
        <f>C49+C52</f>
        <v>729.69</v>
      </c>
    </row>
    <row r="49" spans="1:3" ht="15.75">
      <c r="A49" s="6" t="s">
        <v>165</v>
      </c>
      <c r="B49" s="7" t="s">
        <v>164</v>
      </c>
      <c r="C49" s="8">
        <f>C50</f>
        <v>30</v>
      </c>
    </row>
    <row r="50" spans="1:3" ht="15.75">
      <c r="A50" s="9" t="s">
        <v>167</v>
      </c>
      <c r="B50" s="10" t="s">
        <v>166</v>
      </c>
      <c r="C50" s="11">
        <f>C51</f>
        <v>30</v>
      </c>
    </row>
    <row r="51" spans="1:3" ht="33" customHeight="1">
      <c r="A51" s="33" t="s">
        <v>97</v>
      </c>
      <c r="B51" s="33" t="s">
        <v>98</v>
      </c>
      <c r="C51" s="11">
        <v>30</v>
      </c>
    </row>
    <row r="52" spans="1:3" ht="15.75">
      <c r="A52" s="6" t="s">
        <v>169</v>
      </c>
      <c r="B52" s="7" t="s">
        <v>168</v>
      </c>
      <c r="C52" s="8">
        <f>C53</f>
        <v>699.69</v>
      </c>
    </row>
    <row r="53" spans="1:3" ht="15.75">
      <c r="A53" s="9" t="s">
        <v>171</v>
      </c>
      <c r="B53" s="10" t="s">
        <v>170</v>
      </c>
      <c r="C53" s="11">
        <f>C54</f>
        <v>699.69</v>
      </c>
    </row>
    <row r="54" spans="1:3" ht="33" customHeight="1">
      <c r="A54" s="33" t="s">
        <v>173</v>
      </c>
      <c r="B54" s="33" t="s">
        <v>172</v>
      </c>
      <c r="C54" s="11">
        <v>699.69</v>
      </c>
    </row>
    <row r="55" spans="1:3" ht="15.75">
      <c r="A55" s="6" t="s">
        <v>99</v>
      </c>
      <c r="B55" s="19" t="s">
        <v>100</v>
      </c>
      <c r="C55" s="8">
        <f>C56+C78</f>
        <v>9569.36</v>
      </c>
    </row>
    <row r="56" spans="1:3" ht="34.5" customHeight="1">
      <c r="A56" s="6" t="s">
        <v>101</v>
      </c>
      <c r="B56" s="21" t="s">
        <v>102</v>
      </c>
      <c r="C56" s="8">
        <f>C62+C67+C69+C57</f>
        <v>9697.84</v>
      </c>
    </row>
    <row r="57" spans="1:3" ht="34.5" customHeight="1">
      <c r="A57" s="6" t="s">
        <v>103</v>
      </c>
      <c r="B57" s="7" t="s">
        <v>104</v>
      </c>
      <c r="C57" s="8">
        <f>C60+C58</f>
        <v>4095.6</v>
      </c>
    </row>
    <row r="58" spans="1:3" ht="110.25" customHeight="1">
      <c r="A58" s="6" t="s">
        <v>105</v>
      </c>
      <c r="B58" s="34" t="s">
        <v>106</v>
      </c>
      <c r="C58" s="8">
        <f>C59</f>
        <v>440.8</v>
      </c>
    </row>
    <row r="59" spans="1:3" ht="113.25" customHeight="1">
      <c r="A59" s="9" t="s">
        <v>107</v>
      </c>
      <c r="B59" s="35" t="s">
        <v>108</v>
      </c>
      <c r="C59" s="11">
        <v>440.8</v>
      </c>
    </row>
    <row r="60" spans="1:3" ht="15.75">
      <c r="A60" s="6" t="s">
        <v>109</v>
      </c>
      <c r="B60" s="21" t="s">
        <v>110</v>
      </c>
      <c r="C60" s="8">
        <f>C61</f>
        <v>3654.7999999999997</v>
      </c>
    </row>
    <row r="61" spans="1:3" ht="15.75">
      <c r="A61" s="9" t="s">
        <v>111</v>
      </c>
      <c r="B61" s="67" t="s">
        <v>148</v>
      </c>
      <c r="C61" s="11">
        <f ca="1">'Прил5 безвозм'!C23</f>
        <v>3654.7999999999997</v>
      </c>
    </row>
    <row r="62" spans="1:3" ht="34.5" customHeight="1">
      <c r="A62" s="6" t="s">
        <v>112</v>
      </c>
      <c r="B62" s="21" t="s">
        <v>113</v>
      </c>
      <c r="C62" s="8">
        <f ca="1">C63+C65</f>
        <v>97.63</v>
      </c>
    </row>
    <row r="63" spans="1:3" ht="54" customHeight="1">
      <c r="A63" s="6" t="s">
        <v>114</v>
      </c>
      <c r="B63" s="21" t="s">
        <v>115</v>
      </c>
      <c r="C63" s="8">
        <f ca="1">C64</f>
        <v>96.63</v>
      </c>
    </row>
    <row r="64" spans="1:3" ht="50.25" customHeight="1">
      <c r="A64" s="9" t="s">
        <v>116</v>
      </c>
      <c r="B64" s="20" t="s">
        <v>117</v>
      </c>
      <c r="C64" s="11">
        <f ca="1">'Прил5 безвозм'!C29</f>
        <v>96.63</v>
      </c>
    </row>
    <row r="65" spans="1:3" ht="50.25" customHeight="1">
      <c r="A65" s="6" t="s">
        <v>118</v>
      </c>
      <c r="B65" s="21" t="s">
        <v>119</v>
      </c>
      <c r="C65" s="8">
        <f>C66</f>
        <v>1</v>
      </c>
    </row>
    <row r="66" spans="1:3" ht="47.25">
      <c r="A66" s="9" t="s">
        <v>120</v>
      </c>
      <c r="B66" s="20" t="s">
        <v>121</v>
      </c>
      <c r="C66" s="11">
        <v>1</v>
      </c>
    </row>
    <row r="67" spans="1:3" ht="15.75" hidden="1">
      <c r="A67" s="6" t="s">
        <v>109</v>
      </c>
      <c r="B67" s="21" t="s">
        <v>110</v>
      </c>
      <c r="C67" s="8">
        <f>C68</f>
        <v>0</v>
      </c>
    </row>
    <row r="68" spans="1:3" ht="47.25" hidden="1">
      <c r="A68" s="9" t="s">
        <v>111</v>
      </c>
      <c r="B68" s="20" t="s">
        <v>122</v>
      </c>
      <c r="C68" s="11">
        <v>0</v>
      </c>
    </row>
    <row r="69" spans="1:3" ht="15.75">
      <c r="A69" s="6" t="s">
        <v>123</v>
      </c>
      <c r="B69" s="21" t="s">
        <v>124</v>
      </c>
      <c r="C69" s="8">
        <f>C72+C70</f>
        <v>5504.6100000000006</v>
      </c>
    </row>
    <row r="70" spans="1:3" ht="70.5" hidden="1" customHeight="1">
      <c r="A70" s="6" t="s">
        <v>125</v>
      </c>
      <c r="B70" s="36" t="s">
        <v>126</v>
      </c>
      <c r="C70" s="8">
        <f>C71</f>
        <v>0</v>
      </c>
    </row>
    <row r="71" spans="1:3" ht="71.25" hidden="1" customHeight="1">
      <c r="A71" s="9" t="s">
        <v>127</v>
      </c>
      <c r="B71" s="33" t="s">
        <v>128</v>
      </c>
      <c r="C71" s="11">
        <v>0</v>
      </c>
    </row>
    <row r="72" spans="1:3" ht="28.5">
      <c r="A72" s="37" t="s">
        <v>129</v>
      </c>
      <c r="B72" s="38" t="s">
        <v>130</v>
      </c>
      <c r="C72" s="39">
        <f>C73</f>
        <v>5504.6100000000006</v>
      </c>
    </row>
    <row r="73" spans="1:3" ht="31.5">
      <c r="A73" s="9" t="s">
        <v>131</v>
      </c>
      <c r="B73" s="20" t="s">
        <v>132</v>
      </c>
      <c r="C73" s="11">
        <f ca="1">'Прил5 безвозм'!C34</f>
        <v>5504.6100000000006</v>
      </c>
    </row>
    <row r="74" spans="1:3" ht="94.5" hidden="1">
      <c r="A74" s="40" t="s">
        <v>180</v>
      </c>
      <c r="B74" s="7" t="s">
        <v>181</v>
      </c>
      <c r="C74" s="8">
        <f>C75</f>
        <v>0</v>
      </c>
    </row>
    <row r="75" spans="1:3" ht="81.75" hidden="1" customHeight="1">
      <c r="A75" s="40" t="s">
        <v>182</v>
      </c>
      <c r="B75" s="7" t="s">
        <v>183</v>
      </c>
      <c r="C75" s="8">
        <f>C76</f>
        <v>0</v>
      </c>
    </row>
    <row r="76" spans="1:3" ht="78.75" hidden="1">
      <c r="A76" s="40" t="s">
        <v>184</v>
      </c>
      <c r="B76" s="7" t="s">
        <v>185</v>
      </c>
      <c r="C76" s="8">
        <f>C77</f>
        <v>0</v>
      </c>
    </row>
    <row r="77" spans="1:3" ht="63.75" hidden="1" customHeight="1">
      <c r="A77" s="22" t="s">
        <v>186</v>
      </c>
      <c r="B77" s="10" t="s">
        <v>187</v>
      </c>
      <c r="C77" s="11"/>
    </row>
    <row r="78" spans="1:3" ht="56.25" customHeight="1">
      <c r="A78" s="40" t="s">
        <v>138</v>
      </c>
      <c r="B78" s="21" t="s">
        <v>139</v>
      </c>
      <c r="C78" s="6">
        <f>C79</f>
        <v>-128.47999999999999</v>
      </c>
    </row>
    <row r="79" spans="1:3" ht="69" customHeight="1">
      <c r="A79" s="9" t="s">
        <v>140</v>
      </c>
      <c r="B79" s="20" t="s">
        <v>141</v>
      </c>
      <c r="C79" s="9">
        <f ca="1">'Прил5 безвозм'!C44</f>
        <v>-128.47999999999999</v>
      </c>
    </row>
    <row r="80" spans="1:3" ht="15.75">
      <c r="A80" s="9"/>
      <c r="B80" s="6" t="s">
        <v>142</v>
      </c>
      <c r="C80" s="8">
        <f>SUM(C17+C55)</f>
        <v>23957.25</v>
      </c>
    </row>
    <row r="83" spans="2:3" ht="15">
      <c r="B83" s="41"/>
      <c r="C83" s="42"/>
    </row>
    <row r="84" spans="2:3" ht="15">
      <c r="B84" s="43"/>
      <c r="C84" s="42"/>
    </row>
    <row r="85" spans="2:3" ht="15">
      <c r="B85" s="44"/>
      <c r="C85" s="45"/>
    </row>
    <row r="86" spans="2:3" ht="15">
      <c r="B86" s="44"/>
      <c r="C86" s="45"/>
    </row>
    <row r="87" spans="2:3" ht="15">
      <c r="B87" s="44"/>
      <c r="C87" s="45"/>
    </row>
    <row r="88" spans="2:3" ht="15">
      <c r="B88" s="46"/>
      <c r="C88" s="47"/>
    </row>
    <row r="89" spans="2:3" ht="15">
      <c r="B89" s="41"/>
      <c r="C89" s="42"/>
    </row>
    <row r="90" spans="2:3" ht="15">
      <c r="B90" s="44"/>
      <c r="C90" s="47"/>
    </row>
    <row r="91" spans="2:3" ht="15">
      <c r="B91" s="44"/>
      <c r="C91" s="47"/>
    </row>
    <row r="92" spans="2:3" ht="15">
      <c r="B92" s="46"/>
      <c r="C92" s="47"/>
    </row>
    <row r="93" spans="2:3" ht="15">
      <c r="B93" s="46"/>
      <c r="C93" s="48"/>
    </row>
    <row r="94" spans="2:3">
      <c r="B94" s="49"/>
    </row>
    <row r="95" spans="2:3">
      <c r="B95" s="49"/>
    </row>
    <row r="96" spans="2:3">
      <c r="B96" s="49"/>
    </row>
    <row r="97" spans="2:2">
      <c r="B97" s="49"/>
    </row>
  </sheetData>
  <mergeCells count="12">
    <mergeCell ref="A10:C10"/>
    <mergeCell ref="A11:C11"/>
    <mergeCell ref="A12:C12"/>
    <mergeCell ref="A13:C13"/>
    <mergeCell ref="B5:C5"/>
    <mergeCell ref="B6:C6"/>
    <mergeCell ref="A7:C7"/>
    <mergeCell ref="A8:C8"/>
    <mergeCell ref="B1:C1"/>
    <mergeCell ref="B2:C2"/>
    <mergeCell ref="B3:C3"/>
    <mergeCell ref="B4:C4"/>
  </mergeCells>
  <phoneticPr fontId="0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4"/>
  <sheetViews>
    <sheetView zoomScaleNormal="100" workbookViewId="0">
      <selection activeCell="K15" sqref="J15:K15"/>
    </sheetView>
  </sheetViews>
  <sheetFormatPr defaultRowHeight="12.75"/>
  <cols>
    <col min="1" max="1" width="29.5703125" style="52" customWidth="1"/>
    <col min="2" max="2" width="61.7109375" style="52" customWidth="1"/>
    <col min="3" max="3" width="17.42578125" style="52" customWidth="1"/>
    <col min="4" max="16384" width="9.140625" style="52"/>
  </cols>
  <sheetData>
    <row r="1" spans="1:4" ht="15.75">
      <c r="A1" s="50"/>
      <c r="B1" s="50"/>
      <c r="C1" s="51" t="s">
        <v>143</v>
      </c>
    </row>
    <row r="2" spans="1:4" ht="15.75">
      <c r="A2" s="50"/>
      <c r="B2" s="50"/>
      <c r="C2" s="51" t="s">
        <v>1</v>
      </c>
    </row>
    <row r="3" spans="1:4" ht="15.75">
      <c r="A3" s="50"/>
      <c r="B3" s="102" t="s">
        <v>2</v>
      </c>
      <c r="C3" s="102"/>
    </row>
    <row r="4" spans="1:4" ht="15.75">
      <c r="A4" s="50"/>
      <c r="B4" s="50"/>
      <c r="C4" s="51" t="s">
        <v>26</v>
      </c>
    </row>
    <row r="5" spans="1:4" ht="15.75">
      <c r="A5" s="50"/>
      <c r="B5" s="50"/>
      <c r="C5" s="51" t="s">
        <v>4</v>
      </c>
    </row>
    <row r="6" spans="1:4" ht="15.75">
      <c r="A6" s="50"/>
      <c r="B6" s="50"/>
      <c r="C6" s="51" t="s">
        <v>144</v>
      </c>
    </row>
    <row r="7" spans="1:4" ht="15.75">
      <c r="A7" s="96" t="s">
        <v>162</v>
      </c>
      <c r="B7" s="96"/>
      <c r="C7" s="96"/>
      <c r="D7" s="84"/>
    </row>
    <row r="8" spans="1:4" ht="15.75">
      <c r="A8" s="96" t="s">
        <v>195</v>
      </c>
      <c r="B8" s="96"/>
      <c r="C8" s="96"/>
      <c r="D8" s="84"/>
    </row>
    <row r="9" spans="1:4" ht="15.75">
      <c r="A9" s="50"/>
      <c r="B9" s="50"/>
      <c r="C9" s="53"/>
    </row>
    <row r="10" spans="1:4" ht="15.75">
      <c r="A10" s="50"/>
      <c r="B10" s="50"/>
      <c r="C10" s="53"/>
    </row>
    <row r="11" spans="1:4" ht="15.75">
      <c r="A11" s="50"/>
      <c r="B11" s="50"/>
      <c r="C11" s="53"/>
    </row>
    <row r="12" spans="1:4" ht="15.75">
      <c r="A12" s="103" t="s">
        <v>100</v>
      </c>
      <c r="B12" s="104"/>
      <c r="C12" s="104"/>
    </row>
    <row r="13" spans="1:4" ht="15.75">
      <c r="A13" s="103" t="s">
        <v>145</v>
      </c>
      <c r="B13" s="104"/>
      <c r="C13" s="104"/>
    </row>
    <row r="14" spans="1:4" ht="15.75">
      <c r="A14" s="53"/>
      <c r="B14" s="50"/>
      <c r="C14" s="53"/>
    </row>
    <row r="15" spans="1:4" ht="45" customHeight="1">
      <c r="A15" s="54" t="s">
        <v>31</v>
      </c>
      <c r="B15" s="55" t="s">
        <v>146</v>
      </c>
      <c r="C15" s="56" t="s">
        <v>147</v>
      </c>
    </row>
    <row r="16" spans="1:4" ht="15.75">
      <c r="A16" s="57">
        <v>1</v>
      </c>
      <c r="B16" s="57">
        <v>2</v>
      </c>
      <c r="C16" s="57">
        <v>3</v>
      </c>
    </row>
    <row r="17" spans="1:3" ht="15.75">
      <c r="A17" s="58" t="s">
        <v>99</v>
      </c>
      <c r="B17" s="59" t="s">
        <v>100</v>
      </c>
      <c r="C17" s="60">
        <f>SUM(C18)+C43</f>
        <v>9569.36</v>
      </c>
    </row>
    <row r="18" spans="1:3" ht="47.25" customHeight="1">
      <c r="A18" s="58" t="s">
        <v>101</v>
      </c>
      <c r="B18" s="61" t="s">
        <v>102</v>
      </c>
      <c r="C18" s="60">
        <f>C19+C27+C32</f>
        <v>9697.84</v>
      </c>
    </row>
    <row r="19" spans="1:3" ht="36" customHeight="1">
      <c r="A19" s="58" t="s">
        <v>103</v>
      </c>
      <c r="B19" s="62" t="s">
        <v>104</v>
      </c>
      <c r="C19" s="60">
        <f>C20+C22</f>
        <v>4095.6</v>
      </c>
    </row>
    <row r="20" spans="1:3" ht="94.5">
      <c r="A20" s="58" t="s">
        <v>105</v>
      </c>
      <c r="B20" s="63" t="s">
        <v>106</v>
      </c>
      <c r="C20" s="60">
        <f>C21</f>
        <v>440.8</v>
      </c>
    </row>
    <row r="21" spans="1:3" ht="96.75" customHeight="1">
      <c r="A21" s="64" t="s">
        <v>107</v>
      </c>
      <c r="B21" s="65" t="s">
        <v>108</v>
      </c>
      <c r="C21" s="66">
        <v>440.8</v>
      </c>
    </row>
    <row r="22" spans="1:3" ht="18" customHeight="1">
      <c r="A22" s="58" t="s">
        <v>109</v>
      </c>
      <c r="B22" s="61" t="s">
        <v>110</v>
      </c>
      <c r="C22" s="60">
        <f>C23</f>
        <v>3654.7999999999997</v>
      </c>
    </row>
    <row r="23" spans="1:3" ht="24.75" customHeight="1">
      <c r="A23" s="58" t="s">
        <v>111</v>
      </c>
      <c r="B23" s="61" t="s">
        <v>148</v>
      </c>
      <c r="C23" s="60">
        <f>C24+C25+C26</f>
        <v>3654.7999999999997</v>
      </c>
    </row>
    <row r="24" spans="1:3" ht="78.75">
      <c r="A24" s="64" t="s">
        <v>111</v>
      </c>
      <c r="B24" s="67" t="s">
        <v>177</v>
      </c>
      <c r="C24" s="66">
        <v>2500</v>
      </c>
    </row>
    <row r="25" spans="1:3" ht="32.25" customHeight="1">
      <c r="A25" s="64" t="s">
        <v>111</v>
      </c>
      <c r="B25" s="67" t="s">
        <v>178</v>
      </c>
      <c r="C25" s="66">
        <v>13.2</v>
      </c>
    </row>
    <row r="26" spans="1:3" ht="32.25" customHeight="1">
      <c r="A26" s="64" t="s">
        <v>111</v>
      </c>
      <c r="B26" s="67" t="s">
        <v>179</v>
      </c>
      <c r="C26" s="66">
        <v>1141.5999999999999</v>
      </c>
    </row>
    <row r="27" spans="1:3" ht="31.5">
      <c r="A27" s="58" t="s">
        <v>112</v>
      </c>
      <c r="B27" s="61" t="s">
        <v>113</v>
      </c>
      <c r="C27" s="60">
        <f>C28+C30</f>
        <v>97.63</v>
      </c>
    </row>
    <row r="28" spans="1:3" ht="47.25">
      <c r="A28" s="58" t="s">
        <v>114</v>
      </c>
      <c r="B28" s="61" t="s">
        <v>115</v>
      </c>
      <c r="C28" s="60">
        <f>C29</f>
        <v>96.63</v>
      </c>
    </row>
    <row r="29" spans="1:3" ht="50.25" customHeight="1">
      <c r="A29" s="64" t="s">
        <v>116</v>
      </c>
      <c r="B29" s="67" t="s">
        <v>117</v>
      </c>
      <c r="C29" s="66">
        <v>96.63</v>
      </c>
    </row>
    <row r="30" spans="1:3" ht="45.75" customHeight="1">
      <c r="A30" s="58" t="s">
        <v>118</v>
      </c>
      <c r="B30" s="61" t="s">
        <v>119</v>
      </c>
      <c r="C30" s="60">
        <f>C31</f>
        <v>1</v>
      </c>
    </row>
    <row r="31" spans="1:3" ht="33" customHeight="1">
      <c r="A31" s="64" t="s">
        <v>120</v>
      </c>
      <c r="B31" s="67" t="s">
        <v>149</v>
      </c>
      <c r="C31" s="68">
        <v>1</v>
      </c>
    </row>
    <row r="32" spans="1:3" ht="15.75">
      <c r="A32" s="58" t="s">
        <v>123</v>
      </c>
      <c r="B32" s="61" t="s">
        <v>124</v>
      </c>
      <c r="C32" s="60">
        <f>C33</f>
        <v>5504.6100000000006</v>
      </c>
    </row>
    <row r="33" spans="1:5" ht="29.25">
      <c r="A33" s="69" t="s">
        <v>129</v>
      </c>
      <c r="B33" s="70" t="s">
        <v>130</v>
      </c>
      <c r="C33" s="60">
        <f>C34</f>
        <v>5504.6100000000006</v>
      </c>
    </row>
    <row r="34" spans="1:5" ht="31.5">
      <c r="A34" s="58" t="s">
        <v>131</v>
      </c>
      <c r="B34" s="61" t="s">
        <v>150</v>
      </c>
      <c r="C34" s="60">
        <f>C35+C36+C37+C38</f>
        <v>5504.6100000000006</v>
      </c>
    </row>
    <row r="35" spans="1:5" ht="63">
      <c r="A35" s="64" t="s">
        <v>133</v>
      </c>
      <c r="B35" s="67" t="s">
        <v>151</v>
      </c>
      <c r="C35" s="66">
        <v>3001</v>
      </c>
      <c r="E35" s="71"/>
    </row>
    <row r="36" spans="1:5" ht="63" hidden="1">
      <c r="A36" s="64" t="s">
        <v>134</v>
      </c>
      <c r="B36" s="72" t="s">
        <v>135</v>
      </c>
      <c r="C36" s="66"/>
    </row>
    <row r="37" spans="1:5" ht="179.25" customHeight="1">
      <c r="A37" s="73" t="s">
        <v>136</v>
      </c>
      <c r="B37" s="74" t="s">
        <v>161</v>
      </c>
      <c r="C37" s="75">
        <f>2774.21-270.6</f>
        <v>2503.61</v>
      </c>
    </row>
    <row r="38" spans="1:5" ht="47.25" hidden="1">
      <c r="A38" s="73" t="s">
        <v>137</v>
      </c>
      <c r="B38" s="29" t="s">
        <v>152</v>
      </c>
      <c r="C38" s="76"/>
    </row>
    <row r="39" spans="1:5" ht="78.75" hidden="1" customHeight="1">
      <c r="A39" s="40" t="s">
        <v>180</v>
      </c>
      <c r="B39" s="7" t="s">
        <v>181</v>
      </c>
      <c r="C39" s="8">
        <f>C40</f>
        <v>0</v>
      </c>
    </row>
    <row r="40" spans="1:5" ht="78.75" hidden="1">
      <c r="A40" s="40" t="s">
        <v>182</v>
      </c>
      <c r="B40" s="7" t="s">
        <v>183</v>
      </c>
      <c r="C40" s="8">
        <f>C41</f>
        <v>0</v>
      </c>
    </row>
    <row r="41" spans="1:5" ht="66.75" hidden="1" customHeight="1">
      <c r="A41" s="40" t="s">
        <v>184</v>
      </c>
      <c r="B41" s="7" t="s">
        <v>185</v>
      </c>
      <c r="C41" s="8">
        <f>C42</f>
        <v>0</v>
      </c>
    </row>
    <row r="42" spans="1:5" ht="63" hidden="1">
      <c r="A42" s="22" t="s">
        <v>186</v>
      </c>
      <c r="B42" s="10" t="s">
        <v>187</v>
      </c>
      <c r="C42" s="11"/>
    </row>
    <row r="43" spans="1:5" ht="47.25">
      <c r="A43" s="40" t="s">
        <v>138</v>
      </c>
      <c r="B43" s="21" t="s">
        <v>139</v>
      </c>
      <c r="C43" s="6">
        <f>C44</f>
        <v>-128.47999999999999</v>
      </c>
    </row>
    <row r="44" spans="1:5" ht="47.25">
      <c r="A44" s="9" t="s">
        <v>140</v>
      </c>
      <c r="B44" s="20" t="s">
        <v>141</v>
      </c>
      <c r="C44" s="9">
        <v>-128.47999999999999</v>
      </c>
    </row>
  </sheetData>
  <mergeCells count="5">
    <mergeCell ref="B3:C3"/>
    <mergeCell ref="A12:C12"/>
    <mergeCell ref="A13:C13"/>
    <mergeCell ref="A7:C7"/>
    <mergeCell ref="A8:C8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Normal="100" workbookViewId="0">
      <selection activeCell="A10" sqref="A10"/>
    </sheetView>
  </sheetViews>
  <sheetFormatPr defaultRowHeight="15"/>
  <cols>
    <col min="1" max="1" width="6.85546875" style="77" customWidth="1"/>
    <col min="2" max="2" width="28.85546875" style="78" customWidth="1"/>
    <col min="3" max="3" width="28" style="78" customWidth="1"/>
    <col min="4" max="4" width="51.28515625" style="78" customWidth="1"/>
    <col min="5" max="5" width="17.140625" style="78" customWidth="1"/>
    <col min="6" max="6" width="48" style="78" customWidth="1"/>
    <col min="7" max="16384" width="9.140625" style="78"/>
  </cols>
  <sheetData>
    <row r="2" spans="1:6">
      <c r="B2" s="105" t="s">
        <v>163</v>
      </c>
      <c r="C2" s="105"/>
      <c r="D2" s="105"/>
      <c r="E2" s="105"/>
      <c r="F2" s="105"/>
    </row>
    <row r="5" spans="1:6" s="80" customFormat="1" ht="36.75" customHeight="1">
      <c r="A5" s="79" t="s">
        <v>153</v>
      </c>
      <c r="B5" s="79" t="s">
        <v>154</v>
      </c>
      <c r="C5" s="79" t="s">
        <v>31</v>
      </c>
      <c r="D5" s="79" t="s">
        <v>155</v>
      </c>
      <c r="E5" s="79" t="s">
        <v>156</v>
      </c>
      <c r="F5" s="79" t="s">
        <v>157</v>
      </c>
    </row>
    <row r="6" spans="1:6" s="80" customFormat="1" ht="75">
      <c r="A6" s="95">
        <v>1</v>
      </c>
      <c r="B6" s="85" t="s">
        <v>158</v>
      </c>
      <c r="C6" s="86" t="s">
        <v>175</v>
      </c>
      <c r="D6" s="86" t="s">
        <v>98</v>
      </c>
      <c r="E6" s="87">
        <v>-11300</v>
      </c>
      <c r="F6" s="85" t="s">
        <v>174</v>
      </c>
    </row>
    <row r="7" spans="1:6" s="80" customFormat="1" ht="75" customHeight="1">
      <c r="A7" s="95">
        <v>2</v>
      </c>
      <c r="B7" s="85" t="s">
        <v>158</v>
      </c>
      <c r="C7" s="86" t="s">
        <v>176</v>
      </c>
      <c r="D7" s="86" t="s">
        <v>172</v>
      </c>
      <c r="E7" s="88">
        <f>606600+93092.77</f>
        <v>699692.77</v>
      </c>
      <c r="F7" s="85" t="s">
        <v>194</v>
      </c>
    </row>
    <row r="8" spans="1:6" s="80" customFormat="1" ht="104.45" customHeight="1">
      <c r="A8" s="95">
        <v>3</v>
      </c>
      <c r="B8" s="85" t="s">
        <v>158</v>
      </c>
      <c r="C8" s="89" t="s">
        <v>190</v>
      </c>
      <c r="D8" s="85" t="s">
        <v>177</v>
      </c>
      <c r="E8" s="88">
        <v>2500000</v>
      </c>
      <c r="F8" s="90" t="s">
        <v>191</v>
      </c>
    </row>
    <row r="9" spans="1:6" s="80" customFormat="1" ht="71.45" customHeight="1">
      <c r="A9" s="95">
        <v>4</v>
      </c>
      <c r="B9" s="85" t="s">
        <v>158</v>
      </c>
      <c r="C9" s="89" t="s">
        <v>190</v>
      </c>
      <c r="D9" s="85" t="s">
        <v>178</v>
      </c>
      <c r="E9" s="88">
        <v>13205</v>
      </c>
      <c r="F9" s="90" t="s">
        <v>192</v>
      </c>
    </row>
    <row r="10" spans="1:6" s="80" customFormat="1" ht="82.9" customHeight="1">
      <c r="A10" s="95">
        <v>5</v>
      </c>
      <c r="B10" s="85" t="s">
        <v>158</v>
      </c>
      <c r="C10" s="89" t="s">
        <v>190</v>
      </c>
      <c r="D10" s="85" t="s">
        <v>179</v>
      </c>
      <c r="E10" s="88">
        <v>1141600</v>
      </c>
      <c r="F10" s="85" t="s">
        <v>179</v>
      </c>
    </row>
    <row r="11" spans="1:6" s="80" customFormat="1" ht="103.15" customHeight="1">
      <c r="A11" s="95">
        <v>6</v>
      </c>
      <c r="B11" s="85" t="s">
        <v>158</v>
      </c>
      <c r="C11" s="91" t="s">
        <v>189</v>
      </c>
      <c r="D11" s="90" t="s">
        <v>117</v>
      </c>
      <c r="E11" s="87">
        <v>-14050</v>
      </c>
      <c r="F11" s="90" t="s">
        <v>188</v>
      </c>
    </row>
    <row r="12" spans="1:6" s="80" customFormat="1" ht="208.15" customHeight="1">
      <c r="A12" s="95">
        <v>7</v>
      </c>
      <c r="B12" s="85" t="s">
        <v>158</v>
      </c>
      <c r="C12" s="92" t="s">
        <v>160</v>
      </c>
      <c r="D12" s="93" t="s">
        <v>161</v>
      </c>
      <c r="E12" s="87">
        <v>-270603.95</v>
      </c>
      <c r="F12" s="94" t="s">
        <v>193</v>
      </c>
    </row>
    <row r="13" spans="1:6" s="80" customFormat="1" ht="16.5" customHeight="1">
      <c r="A13" s="106" t="s">
        <v>159</v>
      </c>
      <c r="B13" s="107"/>
      <c r="C13" s="107"/>
      <c r="D13" s="107"/>
      <c r="E13" s="81">
        <f>SUM(E6:E12)</f>
        <v>4058543.8199999994</v>
      </c>
      <c r="F13" s="82"/>
    </row>
    <row r="14" spans="1:6">
      <c r="E14" s="83"/>
    </row>
    <row r="15" spans="1:6">
      <c r="E15" s="83"/>
    </row>
    <row r="16" spans="1:6">
      <c r="E16" s="83"/>
    </row>
  </sheetData>
  <mergeCells count="2">
    <mergeCell ref="B2:F2"/>
    <mergeCell ref="A13:D13"/>
  </mergeCells>
  <phoneticPr fontId="0" type="noConversion"/>
  <printOptions horizontalCentered="1"/>
  <pageMargins left="0.55118110236220474" right="0.19685039370078741" top="0.74803149606299213" bottom="0.35433070866141736" header="0.31496062992125984" footer="0.31496062992125984"/>
  <pageSetup paperSize="9" scale="68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Прил1 ист</vt:lpstr>
      <vt:lpstr>Прил3 доходы</vt:lpstr>
      <vt:lpstr>Прил5 безвозм</vt:lpstr>
      <vt:lpstr>список -июнь</vt:lpstr>
      <vt:lpstr>'Прил3 доходы'!Область_печати</vt:lpstr>
      <vt:lpstr>'Прил5 безвозм'!Область_печати</vt:lpstr>
      <vt:lpstr>'список -июнь'!Область_печати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Admin</cp:lastModifiedBy>
  <cp:lastPrinted>2016-06-15T13:45:05Z</cp:lastPrinted>
  <dcterms:created xsi:type="dcterms:W3CDTF">2015-10-21T06:37:27Z</dcterms:created>
  <dcterms:modified xsi:type="dcterms:W3CDTF">2016-06-20T06:37:20Z</dcterms:modified>
</cp:coreProperties>
</file>