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840" windowHeight="12585" activeTab="3"/>
  </bookViews>
  <sheets>
    <sheet name="Прил1 ист" sheetId="1" r:id="rId1"/>
    <sheet name="Прил3 доходы" sheetId="2" r:id="rId2"/>
    <sheet name="Прил5 безвозм" sheetId="3" r:id="rId3"/>
    <sheet name="список -ноябрь" sheetId="4" r:id="rId4"/>
  </sheets>
  <definedNames>
    <definedName name="_xlnm.Print_Area" localSheetId="1">'Прил3 доходы'!$A$1:$C$84</definedName>
    <definedName name="_xlnm.Print_Area" localSheetId="2">'Прил5 безвозм'!$A$1:$C$48</definedName>
    <definedName name="_xlnm.Print_Area" localSheetId="3">'список -ноябрь'!$A$1:$F$19</definedName>
  </definedNames>
  <calcPr calcId="114210"/>
</workbook>
</file>

<file path=xl/calcChain.xml><?xml version="1.0" encoding="utf-8"?>
<calcChain xmlns="http://schemas.openxmlformats.org/spreadsheetml/2006/main">
  <c r="C18" i="2"/>
  <c r="C30"/>
  <c r="C29"/>
  <c r="C81"/>
  <c r="E19" i="4"/>
  <c r="C41" i="3"/>
  <c r="A7" i="4"/>
  <c r="A8"/>
  <c r="A9"/>
  <c r="A10"/>
  <c r="A11"/>
  <c r="A12"/>
  <c r="A13"/>
  <c r="A14"/>
  <c r="A15"/>
  <c r="C24" i="3"/>
  <c r="C38"/>
  <c r="C68" i="2"/>
  <c r="C45" i="3"/>
  <c r="C44"/>
  <c r="C43"/>
  <c r="C80" i="2"/>
  <c r="C79"/>
  <c r="C78"/>
  <c r="C65"/>
  <c r="C54"/>
  <c r="C53"/>
  <c r="C57"/>
  <c r="C56"/>
  <c r="C52"/>
  <c r="C83"/>
  <c r="C47" i="3"/>
  <c r="C34"/>
  <c r="C32"/>
  <c r="C23"/>
  <c r="C20"/>
  <c r="C21"/>
  <c r="C31"/>
  <c r="C37"/>
  <c r="C36"/>
  <c r="C77" i="2"/>
  <c r="C76"/>
  <c r="C73"/>
  <c r="C82"/>
  <c r="C74"/>
  <c r="C71"/>
  <c r="C69"/>
  <c r="C67"/>
  <c r="C64"/>
  <c r="C61"/>
  <c r="C62"/>
  <c r="C50"/>
  <c r="C49"/>
  <c r="C46"/>
  <c r="C45"/>
  <c r="C44"/>
  <c r="C41"/>
  <c r="C40"/>
  <c r="C38"/>
  <c r="C36"/>
  <c r="C33"/>
  <c r="C24"/>
  <c r="C23"/>
  <c r="C20"/>
  <c r="C19"/>
  <c r="C19" i="3"/>
  <c r="C18"/>
  <c r="C66" i="2"/>
  <c r="C60"/>
  <c r="C59"/>
  <c r="C43"/>
  <c r="C35"/>
  <c r="C32"/>
  <c r="C84"/>
  <c r="C23" i="1"/>
  <c r="C22"/>
  <c r="C24"/>
  <c r="C21"/>
  <c r="C20"/>
</calcChain>
</file>

<file path=xl/sharedStrings.xml><?xml version="1.0" encoding="utf-8"?>
<sst xmlns="http://schemas.openxmlformats.org/spreadsheetml/2006/main" count="313" uniqueCount="214">
  <si>
    <t>Приложение 1</t>
  </si>
  <si>
    <t>к решению совета депутатов</t>
  </si>
  <si>
    <t>муниципального образования</t>
  </si>
  <si>
    <t xml:space="preserve"> Кусинское сельское поселение</t>
  </si>
  <si>
    <t>Киришского муниципального района</t>
  </si>
  <si>
    <t>Ленинградской области</t>
  </si>
  <si>
    <t>ИСТОЧНИКИ</t>
  </si>
  <si>
    <t xml:space="preserve">     внутреннего финансирования дефицита бюджета муниципального образования </t>
  </si>
  <si>
    <t xml:space="preserve">   Кусинское сельское поселение  Киришского муниципального района </t>
  </si>
  <si>
    <t>Код бюджетной классификации источников внутреннего финансирования дефицита бюджета</t>
  </si>
  <si>
    <t>Наименование кодов источников внутреннего финансирования дефицита бюджета</t>
  </si>
  <si>
    <t>Сумма (тысяч рублей)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</si>
  <si>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</si>
  <si>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</si>
  <si>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</si>
  <si>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</si>
  <si>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</si>
  <si>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остатков средств бюджетов</t>
  </si>
  <si>
    <t>000 01 05 02 01 10 0000 510</t>
  </si>
  <si>
    <t>Увеличение прочих остатков денежных средств бюджетов сельских поселений</t>
  </si>
  <si>
    <t>000 01 05 02 00 00 0000 600</t>
  </si>
  <si>
    <t>Уменьшение прочих остатков средств бюджетов</t>
  </si>
  <si>
    <t>000 01 05 02 01 10 0000 610</t>
  </si>
  <si>
    <t>Уменьшение прочих остатков денежных средств бюджетов сельских поселений</t>
  </si>
  <si>
    <t>Ленинградской области на 2016 год</t>
  </si>
  <si>
    <t>Приложение 3</t>
  </si>
  <si>
    <t>Кусинское сельское поселение</t>
  </si>
  <si>
    <t>Прогнозируемые поступления доходов в бюджет</t>
  </si>
  <si>
    <t xml:space="preserve">муниципального образования Кусинское сельское поселение </t>
  </si>
  <si>
    <t xml:space="preserve">Киришского муниципального района Ленинградской области </t>
  </si>
  <si>
    <t>на 2016 год</t>
  </si>
  <si>
    <t>Код бюджетной классификации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</si>
  <si>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</si>
  <si>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</si>
  <si>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</si>
  <si>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</si>
  <si>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</si>
  <si>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</si>
  <si>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Налоги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</si>
  <si>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</si>
  <si>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</si>
  <si>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</si>
  <si>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 в соответствии со статьей   228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</si>
  <si>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</si>
  <si>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</si>
  <si>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</si>
  <si>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</si>
  <si>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</si>
  <si>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</si>
  <si>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</si>
  <si>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</si>
  <si>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</si>
  <si>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</si>
  <si>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</si>
  <si>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</si>
  <si>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</si>
  <si>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Налоги на имущество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</si>
  <si>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</si>
  <si>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</si>
  <si>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</si>
  <si>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</si>
  <si>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</si>
  <si>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</si>
  <si>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</si>
  <si>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</si>
  <si>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</si>
  <si>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</si>
  <si>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</si>
  <si>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</si>
  <si>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</si>
  <si>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</si>
  <si>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 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</si>
  <si>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</si>
  <si>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</si>
  <si>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</si>
  <si>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</si>
  <si>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</si>
  <si>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</si>
  <si>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000 1 11 05070 00 0000 120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</si>
  <si>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</si>
  <si>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</si>
  <si>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</si>
  <si>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000 1 11 05075 10 0001 120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</si>
  <si>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</si>
  <si>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000 1 11 05075 10 0002 120</t>
  </si>
  <si>
    <t>Доходы от сдачи в аренду имущества, составляющего казну сельских поселений (за исключением земельных участков) - по прочим договорам от сдачи в аренду имущества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</si>
  <si>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</si>
  <si>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</si>
  <si>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</si>
  <si>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</si>
  <si>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</si>
  <si>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</si>
  <si>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</si>
  <si>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</si>
  <si>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000 1 13 01995 10 0000 130</t>
  </si>
  <si>
    <t xml:space="preserve">Прочие доходы  от оказания платных услуг (работ) получателями средств бюджетов сельских поселений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</si>
  <si>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</si>
  <si>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</si>
  <si>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</si>
  <si>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</si>
  <si>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000 2 02 02000 00 0000 151</t>
  </si>
  <si>
    <t>000 2 02 02216 00 0000 151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</si>
  <si>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</si>
  <si>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</si>
  <si>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</si>
  <si>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000 2 02 02999 00 0000 151</t>
  </si>
  <si>
    <t>Прочие субсидии</t>
  </si>
  <si>
    <t>000 2 02 02999 10 0000 151</t>
  </si>
  <si>
    <t>000 2 02 03000 00 0000 151</t>
  </si>
  <si>
    <t>000 202 03015 00 0000 151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</si>
  <si>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</si>
  <si>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</si>
  <si>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</si>
  <si>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000 202 03024 00 0000 151</t>
  </si>
  <si>
    <t>Субвенции местным бюджетам на выполнение передаваемых полномочий субъектов Российской Федерации</t>
  </si>
  <si>
    <t>000 2 02 03024 10 0000 151</t>
  </si>
  <si>
    <t>Субвенции бюджетам сельских поселений на выполнение передаваемых полномочий субъектов Российской Федерации</t>
  </si>
  <si>
    <t>Субсидии на реализацию проектов местных инициатив граждан, получивших грантовую поддержку</t>
  </si>
  <si>
    <t>000 2 02 04000 00 0000 151</t>
  </si>
  <si>
    <t>Иные межбюджетные трансферты</t>
  </si>
  <si>
    <t>000 2 02 04012 00 0000 151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</si>
  <si>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</si>
  <si>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</si>
  <si>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</si>
  <si>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000 202 04999 00 0000 151</t>
  </si>
  <si>
    <t>Прочие межбюджетные трансферты, передаваемые бюджетам</t>
  </si>
  <si>
    <t>000 202 04999 10 0000 151</t>
  </si>
  <si>
    <t>Прочие межбюджетные трансферты, передаваемые бюджетам сельских поселений</t>
  </si>
  <si>
    <t>000 2 02 04999 10 0102 151</t>
  </si>
  <si>
    <t>000 202 04999 10 0103 151</t>
  </si>
  <si>
    <t>Прочие межбюджетные трансферты, передаваемые бюджетам поселений - иные межбюджетные трансферты на подготовку и проведение мероприятий, посвященных дню образования Ленинградской области</t>
  </si>
  <si>
    <t>000 202 04999 10 0105 151</t>
  </si>
  <si>
    <t>000 2 02 04999 10 0106 151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</si>
  <si>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</si>
  <si>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</si>
  <si>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</si>
  <si>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</si>
  <si>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ВСЕГО: доходов</t>
  </si>
  <si>
    <t>Приложение  5</t>
  </si>
  <si>
    <t xml:space="preserve">Ленинградской области </t>
  </si>
  <si>
    <t>В 2016 ГОДУ</t>
  </si>
  <si>
    <t>Источник доходов</t>
  </si>
  <si>
    <t xml:space="preserve">Сумма      (тысяч рублей) </t>
  </si>
  <si>
    <t>Прочие субсидии бюджетам поселений</t>
  </si>
  <si>
    <t>Субвенции бюджетам 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</si>
  <si>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 сельских поселений</t>
  </si>
  <si>
    <t>Прочие межбюджетные трансферты, передаваемые бюджетам  сельских поселений - иные межбюджетные трансферты на меры по обеспечению сбалансированности бюджетов поселений</t>
  </si>
  <si>
    <t>Прочие межбюджетные трансферты, передаваемые бюджетам  сельских поселений - иные межбюджетные трансферты на подготовку генеральных планов поселений</t>
  </si>
  <si>
    <t>№ п/п</t>
  </si>
  <si>
    <t>Наименование главного администратора доходов</t>
  </si>
  <si>
    <t>Наименование источника доходов</t>
  </si>
  <si>
    <t>Сумма  (рублей)</t>
  </si>
  <si>
    <t>Основание изменений</t>
  </si>
  <si>
    <t>Администрация МО  Кусинское сельское поселение Киришского муниципального района Ленинградской области</t>
  </si>
  <si>
    <t xml:space="preserve">ВСЕГО </t>
  </si>
  <si>
    <t xml:space="preserve">Прочие межбюджетные трансферты, передаваемые бюджетам сельских  поселений - иные межбюджетные трансферты на проведение непредвиденных аварийно-восстановительных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</t>
  </si>
  <si>
    <t>в редакции к решению совета депутатов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</si>
  <si>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</si>
  <si>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</si>
  <si>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</si>
  <si>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</si>
  <si>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Доходы от 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</si>
  <si>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</si>
  <si>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</si>
  <si>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</si>
  <si>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 xml:space="preserve">Прочие доходы  от компенсации затрат бюджетов сельских поселений </t>
  </si>
  <si>
    <t>000 1 13 02995 10 0000 130</t>
  </si>
  <si>
    <t>Прочие субсидии бюджетам поселений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</si>
  <si>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Субсидии на комплекс мероприятий по борьбе с борщевиком Сосновского</t>
  </si>
  <si>
    <t>Субсидии на реализацию областного закона от 12 мая 2015 года N 42-оз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</si>
  <si>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</si>
  <si>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 имеющих целевое назначение прошлых лет</t>
  </si>
  <si>
    <t>000 2 18 00000 00 0000 151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</si>
  <si>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</si>
  <si>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</si>
  <si>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</si>
  <si>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</si>
  <si>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</si>
  <si>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</si>
  <si>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Субсидии на жилье для молодежи</t>
  </si>
  <si>
    <t>Субсидии на мероприятия, направленные на безаварийную работу объектов водоснабжения и водоотведения</t>
  </si>
  <si>
    <t>от 24.12.2015г. № 27/114</t>
  </si>
  <si>
    <t>Справочная информация по вносимым изменениям в доходную часть бюджета в ноябре 2016 года</t>
  </si>
  <si>
    <t>Федеральная налоговая служба</t>
  </si>
  <si>
    <t>1 01 02010 01 0000 110</t>
  </si>
  <si>
    <t>Ожидаемое поступление доходов в 2016 году</t>
  </si>
  <si>
    <t>Фактическое поступление доходов в 2016 году</t>
  </si>
  <si>
    <t>1 01 02030 01 0000 110</t>
  </si>
  <si>
    <t>Федеральное казначейство</t>
  </si>
  <si>
    <t>1 03 02230 01 0000 110</t>
  </si>
  <si>
    <t>1 03 02240 01 0000 110</t>
  </si>
  <si>
    <t>1 03 02250 01 0000 110</t>
  </si>
  <si>
    <t>1 03 02260 01 0000 110</t>
  </si>
  <si>
    <t>1 05 03010 01 0000 110</t>
  </si>
  <si>
    <t>Единый сельскохозяйственный налог</t>
  </si>
  <si>
    <t>1 06 01030 10 0000 110</t>
  </si>
  <si>
    <t>1 06 06033 10 0000 110</t>
  </si>
  <si>
    <t>1 06 06043 10 0000 110</t>
  </si>
  <si>
    <t>2 02 04999 10 0105 151</t>
  </si>
  <si>
    <t xml:space="preserve">Решение совета депутатов муниципального образования Киришский муниципальный район Ленинградской области от 28 сентября 2016 №22/180 </t>
  </si>
  <si>
    <t>Субвенции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</si>
  <si>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</si>
  <si>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2 18 05010 10 0000 151</t>
  </si>
  <si>
    <t>Возврат остатков межбюджетных трансфертов на организацию вывоза умерших граждан из внебольничных условий</t>
  </si>
  <si>
    <t>000 1 05 00000 00 0000 000</t>
  </si>
  <si>
    <t>Налоги на совокупный доход</t>
  </si>
  <si>
    <t>000 1 05 03000 01 0000 110</t>
  </si>
  <si>
    <t>000 1 05 03010 01 0000 110</t>
  </si>
  <si>
    <t>2 02 02999 10 0000 151</t>
  </si>
  <si>
    <t>000 1 06 06030 00 0000 110</t>
  </si>
  <si>
    <t>000 1 06 01000 00 0000 110</t>
  </si>
  <si>
    <t>Налог на имущество физических лиц</t>
  </si>
  <si>
    <t>ПП ЛО от 28.10.2016 №410 "О внесении изменения в постановление Правительства Ленинградской области от 12 апреля 2016 г. N 102 "О распределении в 2016 году субсидий из областного бюджета Ленинградской области бюджетам муниципальных образований на мероприятия, направленные на безаварийную работу объектов водоснабжения и водоотведения, в рамках подпрограммы "Водоснабжение и водоотведение Ленинградской области"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</si>
  <si>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от 18.11.2016 № 39/175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</si>
</sst>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7">
    <font>
      <sz val="10"/>
      <name val="Arial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i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</font>
    <font>
      <sz val="11"/>
      <name val="Arial"/>
      <family val="2"/>
      <charset val="204"/>
    </font>
    <font>
      <sz val="11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</font>
    <font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5" fillId="0" borderId="0"/>
    <xf numFmtId="0" fontId="16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justify"/>
    </xf>
    <xf numFmtId="2" fontId="3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justify"/>
    </xf>
    <xf numFmtId="2" fontId="1" fillId="0" borderId="1" xfId="0" applyNumberFormat="1" applyFont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2" fontId="2" fillId="0" borderId="0" xfId="0" applyNumberFormat="1" applyFont="1"/>
    <xf numFmtId="2" fontId="3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0" fontId="3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justify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justify" wrapText="1"/>
    </xf>
    <xf numFmtId="2" fontId="3" fillId="2" borderId="1" xfId="0" applyNumberFormat="1" applyFont="1" applyFill="1" applyBorder="1" applyAlignment="1">
      <alignment horizontal="right"/>
    </xf>
    <xf numFmtId="0" fontId="0" fillId="2" borderId="0" xfId="0" applyFill="1"/>
    <xf numFmtId="0" fontId="1" fillId="2" borderId="1" xfId="0" applyFont="1" applyFill="1" applyBorder="1"/>
    <xf numFmtId="0" fontId="1" fillId="2" borderId="1" xfId="1" applyFont="1" applyFill="1" applyBorder="1" applyAlignment="1">
      <alignment horizontal="justify" wrapText="1"/>
    </xf>
    <xf numFmtId="0" fontId="5" fillId="2" borderId="0" xfId="0" applyFont="1" applyFill="1"/>
    <xf numFmtId="0" fontId="5" fillId="0" borderId="0" xfId="0" applyFont="1"/>
    <xf numFmtId="0" fontId="3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justify"/>
    </xf>
    <xf numFmtId="0" fontId="3" fillId="0" borderId="1" xfId="0" applyNumberFormat="1" applyFont="1" applyBorder="1" applyAlignment="1">
      <alignment horizontal="justify"/>
    </xf>
    <xf numFmtId="0" fontId="1" fillId="0" borderId="1" xfId="0" applyNumberFormat="1" applyFont="1" applyBorder="1" applyAlignment="1">
      <alignment horizontal="justify"/>
    </xf>
    <xf numFmtId="0" fontId="3" fillId="0" borderId="1" xfId="0" applyFont="1" applyFill="1" applyBorder="1" applyAlignment="1">
      <alignment horizontal="justify"/>
    </xf>
    <xf numFmtId="0" fontId="6" fillId="0" borderId="1" xfId="0" applyFont="1" applyBorder="1"/>
    <xf numFmtId="0" fontId="6" fillId="0" borderId="1" xfId="0" applyFont="1" applyBorder="1" applyAlignment="1">
      <alignment horizontal="justify"/>
    </xf>
    <xf numFmtId="2" fontId="6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7" fillId="0" borderId="0" xfId="0" applyFont="1" applyBorder="1"/>
    <xf numFmtId="4" fontId="7" fillId="0" borderId="0" xfId="0" applyNumberFormat="1" applyFont="1" applyBorder="1"/>
    <xf numFmtId="2" fontId="7" fillId="0" borderId="0" xfId="0" applyNumberFormat="1" applyFont="1" applyBorder="1"/>
    <xf numFmtId="0" fontId="8" fillId="0" borderId="0" xfId="0" applyFont="1" applyBorder="1"/>
    <xf numFmtId="4" fontId="9" fillId="0" borderId="0" xfId="0" applyNumberFormat="1" applyFont="1" applyBorder="1" applyAlignment="1">
      <alignment horizontal="center" wrapText="1"/>
    </xf>
    <xf numFmtId="0" fontId="10" fillId="0" borderId="0" xfId="0" applyFont="1" applyBorder="1"/>
    <xf numFmtId="4" fontId="8" fillId="0" borderId="0" xfId="0" applyNumberFormat="1" applyFont="1" applyBorder="1"/>
    <xf numFmtId="4" fontId="10" fillId="0" borderId="0" xfId="0" applyNumberFormat="1" applyFont="1" applyBorder="1"/>
    <xf numFmtId="0" fontId="0" fillId="0" borderId="0" xfId="0" applyFont="1"/>
    <xf numFmtId="0" fontId="1" fillId="0" borderId="0" xfId="1" applyFont="1"/>
    <xf numFmtId="0" fontId="1" fillId="0" borderId="0" xfId="1" applyFont="1" applyAlignment="1">
      <alignment horizontal="right"/>
    </xf>
    <xf numFmtId="0" fontId="5" fillId="0" borderId="0" xfId="1"/>
    <xf numFmtId="0" fontId="1" fillId="0" borderId="0" xfId="1" applyFont="1" applyAlignment="1">
      <alignment horizontal="center"/>
    </xf>
    <xf numFmtId="0" fontId="3" fillId="0" borderId="2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top"/>
    </xf>
    <xf numFmtId="0" fontId="3" fillId="0" borderId="1" xfId="1" applyFont="1" applyBorder="1"/>
    <xf numFmtId="0" fontId="3" fillId="0" borderId="1" xfId="1" applyFont="1" applyBorder="1" applyAlignment="1">
      <alignment wrapText="1"/>
    </xf>
    <xf numFmtId="2" fontId="3" fillId="0" borderId="1" xfId="1" applyNumberFormat="1" applyFont="1" applyBorder="1" applyAlignment="1">
      <alignment horizontal="right"/>
    </xf>
    <xf numFmtId="0" fontId="3" fillId="0" borderId="1" xfId="1" applyFont="1" applyBorder="1" applyAlignment="1">
      <alignment horizontal="justify" wrapText="1"/>
    </xf>
    <xf numFmtId="0" fontId="3" fillId="0" borderId="1" xfId="1" applyNumberFormat="1" applyFont="1" applyBorder="1" applyAlignment="1">
      <alignment horizontal="justify"/>
    </xf>
    <xf numFmtId="0" fontId="1" fillId="0" borderId="1" xfId="1" applyFont="1" applyBorder="1"/>
    <xf numFmtId="0" fontId="1" fillId="0" borderId="1" xfId="1" applyNumberFormat="1" applyFont="1" applyBorder="1" applyAlignment="1">
      <alignment horizontal="justify"/>
    </xf>
    <xf numFmtId="2" fontId="1" fillId="0" borderId="1" xfId="1" applyNumberFormat="1" applyFont="1" applyBorder="1" applyAlignment="1">
      <alignment horizontal="right"/>
    </xf>
    <xf numFmtId="0" fontId="1" fillId="0" borderId="1" xfId="1" applyFont="1" applyBorder="1" applyAlignment="1">
      <alignment horizontal="justify" wrapText="1"/>
    </xf>
    <xf numFmtId="2" fontId="6" fillId="0" borderId="1" xfId="1" applyNumberFormat="1" applyFont="1" applyBorder="1" applyAlignment="1">
      <alignment horizontal="right"/>
    </xf>
    <xf numFmtId="0" fontId="6" fillId="0" borderId="1" xfId="1" applyFont="1" applyBorder="1"/>
    <xf numFmtId="0" fontId="6" fillId="0" borderId="1" xfId="1" applyFont="1" applyBorder="1" applyAlignment="1">
      <alignment horizontal="justify"/>
    </xf>
    <xf numFmtId="0" fontId="5" fillId="2" borderId="0" xfId="1" applyFill="1"/>
    <xf numFmtId="0" fontId="1" fillId="0" borderId="1" xfId="1" applyFont="1" applyFill="1" applyBorder="1" applyAlignment="1">
      <alignment horizontal="justify" wrapText="1"/>
    </xf>
    <xf numFmtId="0" fontId="1" fillId="0" borderId="1" xfId="1" applyFont="1" applyBorder="1" applyAlignment="1">
      <alignment horizontal="left"/>
    </xf>
    <xf numFmtId="0" fontId="1" fillId="0" borderId="1" xfId="1" applyFont="1" applyBorder="1" applyAlignment="1">
      <alignment horizontal="justify"/>
    </xf>
    <xf numFmtId="2" fontId="1" fillId="2" borderId="1" xfId="1" applyNumberFormat="1" applyFont="1" applyFill="1" applyBorder="1" applyAlignment="1">
      <alignment horizontal="right"/>
    </xf>
    <xf numFmtId="0" fontId="5" fillId="0" borderId="1" xfId="1" applyBorder="1"/>
    <xf numFmtId="0" fontId="9" fillId="0" borderId="0" xfId="1" applyFont="1" applyAlignment="1">
      <alignment vertical="top"/>
    </xf>
    <xf numFmtId="0" fontId="9" fillId="0" borderId="0" xfId="1" applyFont="1"/>
    <xf numFmtId="0" fontId="6" fillId="0" borderId="1" xfId="1" applyFont="1" applyBorder="1" applyAlignment="1">
      <alignment horizontal="center" vertical="center" wrapText="1"/>
    </xf>
    <xf numFmtId="0" fontId="9" fillId="0" borderId="0" xfId="1" applyFont="1" applyAlignment="1">
      <alignment vertical="center"/>
    </xf>
    <xf numFmtId="4" fontId="6" fillId="2" borderId="1" xfId="1" applyNumberFormat="1" applyFont="1" applyFill="1" applyBorder="1" applyAlignment="1">
      <alignment horizontal="center"/>
    </xf>
    <xf numFmtId="0" fontId="12" fillId="0" borderId="1" xfId="1" applyFont="1" applyBorder="1" applyAlignment="1">
      <alignment vertical="center"/>
    </xf>
    <xf numFmtId="4" fontId="9" fillId="0" borderId="0" xfId="1" applyNumberFormat="1" applyFont="1"/>
    <xf numFmtId="0" fontId="13" fillId="0" borderId="0" xfId="0" applyFont="1" applyAlignment="1"/>
    <xf numFmtId="0" fontId="9" fillId="0" borderId="1" xfId="1" applyFont="1" applyBorder="1" applyAlignment="1">
      <alignment horizontal="justify" wrapText="1"/>
    </xf>
    <xf numFmtId="0" fontId="14" fillId="0" borderId="0" xfId="0" applyFont="1" applyAlignment="1">
      <alignment horizontal="right"/>
    </xf>
    <xf numFmtId="0" fontId="15" fillId="0" borderId="3" xfId="1" applyFont="1" applyBorder="1" applyAlignment="1">
      <alignment horizontal="center" wrapText="1"/>
    </xf>
    <xf numFmtId="0" fontId="15" fillId="0" borderId="1" xfId="1" applyFont="1" applyBorder="1" applyAlignment="1">
      <alignment horizontal="left" wrapText="1"/>
    </xf>
    <xf numFmtId="0" fontId="15" fillId="0" borderId="1" xfId="1" applyFont="1" applyBorder="1"/>
    <xf numFmtId="0" fontId="15" fillId="0" borderId="1" xfId="1" applyFont="1" applyBorder="1" applyAlignment="1">
      <alignment horizontal="justify" wrapText="1"/>
    </xf>
    <xf numFmtId="4" fontId="15" fillId="0" borderId="1" xfId="1" applyNumberFormat="1" applyFont="1" applyBorder="1" applyAlignment="1">
      <alignment horizontal="center" wrapText="1"/>
    </xf>
    <xf numFmtId="49" fontId="15" fillId="0" borderId="1" xfId="0" applyNumberFormat="1" applyFont="1" applyBorder="1" applyAlignment="1" applyProtection="1">
      <alignment horizontal="left" wrapText="1"/>
    </xf>
    <xf numFmtId="0" fontId="15" fillId="0" borderId="1" xfId="1" applyFont="1" applyBorder="1" applyAlignment="1">
      <alignment horizontal="left"/>
    </xf>
    <xf numFmtId="0" fontId="15" fillId="0" borderId="1" xfId="1" applyFont="1" applyBorder="1" applyAlignment="1">
      <alignment wrapText="1"/>
    </xf>
    <xf numFmtId="0" fontId="15" fillId="2" borderId="1" xfId="1" applyFont="1" applyFill="1" applyBorder="1" applyAlignment="1">
      <alignment horizontal="justify" wrapText="1"/>
    </xf>
    <xf numFmtId="0" fontId="15" fillId="0" borderId="1" xfId="0" applyFont="1" applyBorder="1" applyAlignment="1">
      <alignment horizontal="justify"/>
    </xf>
    <xf numFmtId="0" fontId="15" fillId="0" borderId="1" xfId="4" applyFont="1" applyBorder="1"/>
    <xf numFmtId="0" fontId="15" fillId="0" borderId="1" xfId="1" applyFont="1" applyBorder="1" applyAlignment="1">
      <alignment horizontal="justify"/>
    </xf>
    <xf numFmtId="0" fontId="15" fillId="0" borderId="1" xfId="0" applyNumberFormat="1" applyFont="1" applyBorder="1" applyAlignment="1">
      <alignment horizontal="justify" wrapText="1"/>
    </xf>
    <xf numFmtId="0" fontId="3" fillId="0" borderId="4" xfId="0" applyFont="1" applyBorder="1" applyAlignment="1">
      <alignment horizontal="justify"/>
    </xf>
    <xf numFmtId="0" fontId="15" fillId="0" borderId="1" xfId="0" applyFont="1" applyBorder="1" applyAlignment="1">
      <alignment horizontal="left"/>
    </xf>
    <xf numFmtId="0" fontId="15" fillId="0" borderId="1" xfId="0" applyNumberFormat="1" applyFont="1" applyBorder="1" applyAlignment="1">
      <alignment horizontal="justify"/>
    </xf>
    <xf numFmtId="0" fontId="1" fillId="0" borderId="1" xfId="1" applyFont="1" applyBorder="1" applyAlignment="1">
      <alignment wrapText="1"/>
    </xf>
    <xf numFmtId="0" fontId="1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1" fillId="0" borderId="0" xfId="1" applyFont="1" applyAlignment="1"/>
    <xf numFmtId="0" fontId="9" fillId="0" borderId="0" xfId="1" applyFont="1" applyAlignment="1"/>
    <xf numFmtId="0" fontId="6" fillId="2" borderId="1" xfId="1" applyFont="1" applyFill="1" applyBorder="1" applyAlignment="1">
      <alignment horizontal="left"/>
    </xf>
    <xf numFmtId="0" fontId="11" fillId="0" borderId="1" xfId="1" applyFont="1" applyBorder="1" applyAlignment="1"/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5 2" xfId="4"/>
    <cellStyle name="Финансовый 2" xfId="5"/>
    <cellStyle name="Финансовый 3" xfId="6"/>
    <cellStyle name="Финансовый 3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0"/>
  <sheetViews>
    <sheetView zoomScaleNormal="100" workbookViewId="0">
      <selection activeCell="F10" sqref="F10"/>
    </sheetView>
  </sheetViews>
  <sheetFormatPr defaultRowHeight="15"/>
  <cols>
    <col min="1" max="1" width="28.140625" style="2" customWidth="1"/>
    <col min="2" max="2" width="51.140625" style="2" customWidth="1"/>
    <col min="3" max="3" width="12.42578125" style="2" customWidth="1"/>
    <col min="4" max="16384" width="9.140625" style="2"/>
  </cols>
  <sheetData>
    <row r="1" spans="1:5" ht="15.75">
      <c r="A1" s="1"/>
      <c r="B1" s="105" t="s">
        <v>0</v>
      </c>
      <c r="C1" s="105"/>
    </row>
    <row r="2" spans="1:5" ht="15.75">
      <c r="A2" s="1"/>
      <c r="B2" s="105" t="s">
        <v>1</v>
      </c>
      <c r="C2" s="105"/>
    </row>
    <row r="3" spans="1:5" ht="15.75">
      <c r="A3" s="1"/>
      <c r="B3" s="105" t="s">
        <v>2</v>
      </c>
      <c r="C3" s="105"/>
    </row>
    <row r="4" spans="1:5" ht="15.75">
      <c r="A4" s="1"/>
      <c r="B4" s="105" t="s">
        <v>3</v>
      </c>
      <c r="C4" s="105"/>
    </row>
    <row r="5" spans="1:5" ht="15.75">
      <c r="A5" s="1"/>
      <c r="B5" s="105" t="s">
        <v>4</v>
      </c>
      <c r="C5" s="105"/>
    </row>
    <row r="6" spans="1:5" ht="15.75">
      <c r="A6" s="1"/>
      <c r="B6" s="105" t="s">
        <v>5</v>
      </c>
      <c r="C6" s="105"/>
    </row>
    <row r="7" spans="1:5" ht="15.75">
      <c r="A7" s="1"/>
      <c r="B7" s="4"/>
      <c r="C7" s="85" t="s">
        <v>181</v>
      </c>
    </row>
    <row r="8" spans="1:5" ht="15.75">
      <c r="A8" s="103" t="s">
        <v>156</v>
      </c>
      <c r="B8" s="103"/>
      <c r="C8" s="103"/>
      <c r="D8" s="83"/>
    </row>
    <row r="9" spans="1:5" ht="15.75">
      <c r="A9" s="103" t="s">
        <v>213</v>
      </c>
      <c r="B9" s="103"/>
      <c r="C9" s="103"/>
      <c r="D9" s="83"/>
    </row>
    <row r="10" spans="1:5" ht="15.75">
      <c r="A10" s="1"/>
      <c r="B10" s="1"/>
      <c r="C10" s="1"/>
    </row>
    <row r="11" spans="1:5" ht="15.75">
      <c r="A11" s="104" t="s">
        <v>6</v>
      </c>
      <c r="B11" s="106"/>
      <c r="C11" s="106"/>
    </row>
    <row r="12" spans="1:5" ht="15.75">
      <c r="A12" s="107" t="s">
        <v>7</v>
      </c>
      <c r="B12" s="107"/>
      <c r="C12" s="107"/>
      <c r="D12" s="3"/>
      <c r="E12" s="3"/>
    </row>
    <row r="13" spans="1:5" ht="15.75">
      <c r="A13" s="107" t="s">
        <v>8</v>
      </c>
      <c r="B13" s="107"/>
      <c r="C13" s="107"/>
      <c r="D13" s="3"/>
      <c r="E13" s="3"/>
    </row>
    <row r="14" spans="1:5" ht="15.75">
      <c r="A14" s="104" t="s">
        <v>24</v>
      </c>
      <c r="B14" s="104"/>
      <c r="C14" s="104"/>
      <c r="D14" s="3"/>
      <c r="E14" s="3"/>
    </row>
    <row r="15" spans="1:5" ht="15.75">
      <c r="A15" s="1"/>
      <c r="B15" s="1"/>
      <c r="C15" s="1"/>
    </row>
    <row r="16" spans="1:5" ht="15.75">
      <c r="A16" s="1"/>
      <c r="B16" s="1"/>
      <c r="C16" s="1"/>
    </row>
    <row r="17" spans="1:6" ht="15.75">
      <c r="A17" s="1"/>
      <c r="B17" s="1"/>
      <c r="C17" s="1"/>
    </row>
    <row r="18" spans="1:6" ht="15.75">
      <c r="A18" s="1"/>
      <c r="B18" s="1"/>
      <c r="C18" s="4"/>
    </row>
    <row r="19" spans="1:6" ht="78.75">
      <c r="A19" s="5" t="s">
        <v>9</v>
      </c>
      <c r="B19" s="5" t="s">
        <v>10</v>
      </c>
      <c r="C19" s="5" t="s">
        <v>11</v>
      </c>
    </row>
    <row r="20" spans="1:6" ht="31.5">
      <c r="A20" s="6" t="s">
        <v>12</v>
      </c>
      <c r="B20" s="7" t="s">
        <v>13</v>
      </c>
      <c r="C20" s="8">
        <f>SUM(C21)</f>
        <v>1696.2400000000016</v>
      </c>
    </row>
    <row r="21" spans="1:6" ht="31.5">
      <c r="A21" s="9" t="s">
        <v>14</v>
      </c>
      <c r="B21" s="10" t="s">
        <v>15</v>
      </c>
      <c r="C21" s="11">
        <f>SUM(C24+C22)</f>
        <v>1696.2400000000016</v>
      </c>
    </row>
    <row r="22" spans="1:6" ht="31.5" customHeight="1">
      <c r="A22" s="6" t="s">
        <v>16</v>
      </c>
      <c r="B22" s="7" t="s">
        <v>17</v>
      </c>
      <c r="C22" s="8">
        <f>SUM(C23)</f>
        <v>-30099.399999999998</v>
      </c>
    </row>
    <row r="23" spans="1:6" ht="33.75" customHeight="1">
      <c r="A23" s="9" t="s">
        <v>18</v>
      </c>
      <c r="B23" s="10" t="s">
        <v>19</v>
      </c>
      <c r="C23" s="12">
        <f ca="1">'Прил3 доходы'!C84*(-1)</f>
        <v>-30099.399999999998</v>
      </c>
    </row>
    <row r="24" spans="1:6" ht="36" customHeight="1">
      <c r="A24" s="6" t="s">
        <v>20</v>
      </c>
      <c r="B24" s="7" t="s">
        <v>21</v>
      </c>
      <c r="C24" s="14">
        <f>SUM(C25)</f>
        <v>31795.64</v>
      </c>
    </row>
    <row r="25" spans="1:6" ht="33" customHeight="1">
      <c r="A25" s="9" t="s">
        <v>22</v>
      </c>
      <c r="B25" s="10" t="s">
        <v>23</v>
      </c>
      <c r="C25" s="15">
        <v>31795.64</v>
      </c>
      <c r="F25" s="13"/>
    </row>
    <row r="26" spans="1:6" ht="15.75">
      <c r="A26" s="1"/>
      <c r="B26" s="1"/>
      <c r="C26" s="1"/>
    </row>
    <row r="27" spans="1:6" ht="15.75">
      <c r="A27" s="1"/>
      <c r="B27" s="1"/>
      <c r="C27" s="1"/>
    </row>
    <row r="28" spans="1:6" ht="15.75">
      <c r="A28" s="1"/>
      <c r="B28" s="1"/>
      <c r="C28" s="1"/>
    </row>
    <row r="29" spans="1:6" ht="15.75">
      <c r="A29" s="1"/>
      <c r="B29" s="1"/>
      <c r="C29" s="1"/>
    </row>
    <row r="30" spans="1:6" ht="15.75">
      <c r="A30" s="1"/>
      <c r="B30" s="1"/>
      <c r="C30" s="1"/>
    </row>
  </sheetData>
  <mergeCells count="12">
    <mergeCell ref="A12:C12"/>
    <mergeCell ref="A13:C13"/>
    <mergeCell ref="A8:C8"/>
    <mergeCell ref="A9:C9"/>
    <mergeCell ref="A14:C14"/>
    <mergeCell ref="B1:C1"/>
    <mergeCell ref="B2:C2"/>
    <mergeCell ref="B3:C3"/>
    <mergeCell ref="B4:C4"/>
    <mergeCell ref="B5:C5"/>
    <mergeCell ref="B6:C6"/>
    <mergeCell ref="A11:C11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9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101"/>
  <sheetViews>
    <sheetView zoomScaleNormal="100" workbookViewId="0">
      <selection activeCell="E15" sqref="E15"/>
    </sheetView>
  </sheetViews>
  <sheetFormatPr defaultRowHeight="12.75"/>
  <cols>
    <col min="1" max="1" width="27" customWidth="1"/>
    <col min="2" max="2" width="54.85546875" customWidth="1"/>
    <col min="3" max="3" width="16.42578125" style="31" customWidth="1"/>
  </cols>
  <sheetData>
    <row r="1" spans="1:5" ht="15.75">
      <c r="A1" s="1"/>
      <c r="B1" s="105" t="s">
        <v>25</v>
      </c>
      <c r="C1" s="108"/>
    </row>
    <row r="2" spans="1:5" ht="15.75">
      <c r="A2" s="1"/>
      <c r="B2" s="105" t="s">
        <v>1</v>
      </c>
      <c r="C2" s="108"/>
    </row>
    <row r="3" spans="1:5" ht="15.75">
      <c r="A3" s="1"/>
      <c r="B3" s="105" t="s">
        <v>2</v>
      </c>
      <c r="C3" s="108"/>
    </row>
    <row r="4" spans="1:5" ht="15.75">
      <c r="A4" s="1"/>
      <c r="B4" s="105" t="s">
        <v>26</v>
      </c>
      <c r="C4" s="108"/>
    </row>
    <row r="5" spans="1:5" ht="15.75">
      <c r="A5" s="1"/>
      <c r="B5" s="105" t="s">
        <v>4</v>
      </c>
      <c r="C5" s="108"/>
    </row>
    <row r="6" spans="1:5" ht="15.75">
      <c r="A6" s="1"/>
      <c r="B6" s="105" t="s">
        <v>5</v>
      </c>
      <c r="C6" s="108"/>
    </row>
    <row r="7" spans="1:5" ht="15.75">
      <c r="A7" s="1"/>
      <c r="B7" s="4"/>
      <c r="C7" s="85" t="s">
        <v>181</v>
      </c>
    </row>
    <row r="8" spans="1:5" ht="15.75">
      <c r="A8" s="103" t="s">
        <v>156</v>
      </c>
      <c r="B8" s="103"/>
      <c r="C8" s="103"/>
      <c r="D8" s="83"/>
      <c r="E8" s="83"/>
    </row>
    <row r="9" spans="1:5" ht="15.75">
      <c r="A9" s="103" t="s">
        <v>213</v>
      </c>
      <c r="B9" s="103"/>
      <c r="C9" s="103"/>
      <c r="D9" s="83"/>
      <c r="E9" s="83"/>
    </row>
    <row r="10" spans="1:5" ht="15.75">
      <c r="A10" s="1"/>
      <c r="B10" s="4"/>
      <c r="C10" s="4"/>
    </row>
    <row r="11" spans="1:5" ht="15.75">
      <c r="A11" s="104" t="s">
        <v>27</v>
      </c>
      <c r="B11" s="104"/>
      <c r="C11" s="104"/>
    </row>
    <row r="12" spans="1:5" ht="15.75">
      <c r="A12" s="104" t="s">
        <v>28</v>
      </c>
      <c r="B12" s="104"/>
      <c r="C12" s="104"/>
    </row>
    <row r="13" spans="1:5" ht="15.75">
      <c r="A13" s="104" t="s">
        <v>29</v>
      </c>
      <c r="B13" s="104"/>
      <c r="C13" s="104"/>
    </row>
    <row r="14" spans="1:5" ht="15.75">
      <c r="A14" s="104" t="s">
        <v>30</v>
      </c>
      <c r="B14" s="104"/>
      <c r="C14" s="104"/>
    </row>
    <row r="15" spans="1:5" ht="15.75">
      <c r="A15" s="16"/>
      <c r="B15" s="16"/>
      <c r="C15" s="16"/>
    </row>
    <row r="16" spans="1:5" ht="51" customHeight="1">
      <c r="A16" s="17" t="s">
        <v>31</v>
      </c>
      <c r="B16" s="17" t="s">
        <v>32</v>
      </c>
      <c r="C16" s="5" t="s">
        <v>11</v>
      </c>
    </row>
    <row r="17" spans="1:3" ht="15.75">
      <c r="A17" s="18">
        <v>1</v>
      </c>
      <c r="B17" s="18">
        <v>2</v>
      </c>
      <c r="C17" s="18">
        <v>3</v>
      </c>
    </row>
    <row r="18" spans="1:3" ht="15.75">
      <c r="A18" s="6" t="s">
        <v>33</v>
      </c>
      <c r="B18" s="19" t="s">
        <v>34</v>
      </c>
      <c r="C18" s="8">
        <f>C19+C23+C29+C32+C40+C43+C52</f>
        <v>14636.14</v>
      </c>
    </row>
    <row r="19" spans="1:3" ht="15.75">
      <c r="A19" s="6" t="s">
        <v>35</v>
      </c>
      <c r="B19" s="19" t="s">
        <v>36</v>
      </c>
      <c r="C19" s="8">
        <f>SUM(C20)</f>
        <v>700</v>
      </c>
    </row>
    <row r="20" spans="1:3" ht="15.75">
      <c r="A20" s="6" t="s">
        <v>37</v>
      </c>
      <c r="B20" s="19" t="s">
        <v>38</v>
      </c>
      <c r="C20" s="8">
        <f>C21+C22</f>
        <v>700</v>
      </c>
    </row>
    <row r="21" spans="1:3" ht="93" customHeight="1">
      <c r="A21" s="9" t="s">
        <v>39</v>
      </c>
      <c r="B21" s="20" t="s">
        <v>40</v>
      </c>
      <c r="C21" s="11">
        <v>698.42</v>
      </c>
    </row>
    <row r="22" spans="1:3" ht="64.5" customHeight="1">
      <c r="A22" s="9" t="s">
        <v>41</v>
      </c>
      <c r="B22" s="20" t="s">
        <v>42</v>
      </c>
      <c r="C22" s="11">
        <v>1.58</v>
      </c>
    </row>
    <row r="23" spans="1:3" ht="39" customHeight="1">
      <c r="A23" s="6" t="s">
        <v>43</v>
      </c>
      <c r="B23" s="21" t="s">
        <v>44</v>
      </c>
      <c r="C23" s="8">
        <f>C24</f>
        <v>816.50000000000011</v>
      </c>
    </row>
    <row r="24" spans="1:3" ht="50.25" customHeight="1">
      <c r="A24" s="6" t="s">
        <v>45</v>
      </c>
      <c r="B24" s="21" t="s">
        <v>46</v>
      </c>
      <c r="C24" s="8">
        <f>C25+C26+C27+C28</f>
        <v>816.50000000000011</v>
      </c>
    </row>
    <row r="25" spans="1:3" ht="97.5" customHeight="1">
      <c r="A25" s="22" t="s">
        <v>47</v>
      </c>
      <c r="B25" s="20" t="s">
        <v>48</v>
      </c>
      <c r="C25" s="11">
        <v>274.43</v>
      </c>
    </row>
    <row r="26" spans="1:3" ht="113.25" customHeight="1">
      <c r="A26" s="22" t="s">
        <v>49</v>
      </c>
      <c r="B26" s="20" t="s">
        <v>50</v>
      </c>
      <c r="C26" s="11">
        <v>4.41</v>
      </c>
    </row>
    <row r="27" spans="1:3" ht="100.5" customHeight="1">
      <c r="A27" s="22" t="s">
        <v>51</v>
      </c>
      <c r="B27" s="20" t="s">
        <v>52</v>
      </c>
      <c r="C27" s="11">
        <v>576.20000000000005</v>
      </c>
    </row>
    <row r="28" spans="1:3" ht="99.75" customHeight="1">
      <c r="A28" s="22" t="s">
        <v>53</v>
      </c>
      <c r="B28" s="20" t="s">
        <v>54</v>
      </c>
      <c r="C28" s="11">
        <v>-38.54</v>
      </c>
    </row>
    <row r="29" spans="1:3" ht="15.75">
      <c r="A29" s="58" t="s">
        <v>204</v>
      </c>
      <c r="B29" s="59" t="s">
        <v>205</v>
      </c>
      <c r="C29" s="60">
        <f>SUM(C30)</f>
        <v>1.55</v>
      </c>
    </row>
    <row r="30" spans="1:3" ht="15.75">
      <c r="A30" s="63" t="s">
        <v>206</v>
      </c>
      <c r="B30" s="102" t="s">
        <v>194</v>
      </c>
      <c r="C30" s="65">
        <f>SUM(C31)</f>
        <v>1.55</v>
      </c>
    </row>
    <row r="31" spans="1:3" ht="15.75">
      <c r="A31" s="63" t="s">
        <v>207</v>
      </c>
      <c r="B31" s="102" t="s">
        <v>194</v>
      </c>
      <c r="C31" s="65">
        <v>1.55</v>
      </c>
    </row>
    <row r="32" spans="1:3" ht="15.75">
      <c r="A32" s="6" t="s">
        <v>55</v>
      </c>
      <c r="B32" s="21" t="s">
        <v>56</v>
      </c>
      <c r="C32" s="8">
        <f>C33+C35</f>
        <v>8760</v>
      </c>
    </row>
    <row r="33" spans="1:5" ht="15.75">
      <c r="A33" s="6" t="s">
        <v>210</v>
      </c>
      <c r="B33" s="21" t="s">
        <v>211</v>
      </c>
      <c r="C33" s="8">
        <f>SUM(C34)</f>
        <v>60</v>
      </c>
    </row>
    <row r="34" spans="1:5" ht="48" customHeight="1">
      <c r="A34" s="9" t="s">
        <v>57</v>
      </c>
      <c r="B34" s="20" t="s">
        <v>58</v>
      </c>
      <c r="C34" s="11">
        <v>60</v>
      </c>
    </row>
    <row r="35" spans="1:5" ht="15.75">
      <c r="A35" s="6" t="s">
        <v>59</v>
      </c>
      <c r="B35" s="21" t="s">
        <v>60</v>
      </c>
      <c r="C35" s="8">
        <f>C36+C38</f>
        <v>8700</v>
      </c>
    </row>
    <row r="36" spans="1:5" ht="15.75">
      <c r="A36" s="9" t="s">
        <v>209</v>
      </c>
      <c r="B36" s="21" t="s">
        <v>61</v>
      </c>
      <c r="C36" s="8">
        <f>C37</f>
        <v>4000</v>
      </c>
    </row>
    <row r="37" spans="1:5" ht="47.25">
      <c r="A37" s="9" t="s">
        <v>62</v>
      </c>
      <c r="B37" s="23" t="s">
        <v>63</v>
      </c>
      <c r="C37" s="11">
        <v>4000</v>
      </c>
    </row>
    <row r="38" spans="1:5" ht="15.75">
      <c r="A38" s="6" t="s">
        <v>64</v>
      </c>
      <c r="B38" s="21" t="s">
        <v>65</v>
      </c>
      <c r="C38" s="8">
        <f>C39</f>
        <v>4700</v>
      </c>
    </row>
    <row r="39" spans="1:5" ht="51.75" customHeight="1">
      <c r="A39" s="9" t="s">
        <v>66</v>
      </c>
      <c r="B39" s="23" t="s">
        <v>67</v>
      </c>
      <c r="C39" s="11">
        <v>4700</v>
      </c>
    </row>
    <row r="40" spans="1:5" ht="15.75">
      <c r="A40" s="6" t="s">
        <v>68</v>
      </c>
      <c r="B40" s="21" t="s">
        <v>69</v>
      </c>
      <c r="C40" s="8">
        <f>C41</f>
        <v>5</v>
      </c>
    </row>
    <row r="41" spans="1:5" ht="63">
      <c r="A41" s="6" t="s">
        <v>70</v>
      </c>
      <c r="B41" s="21" t="s">
        <v>71</v>
      </c>
      <c r="C41" s="8">
        <f>C42</f>
        <v>5</v>
      </c>
    </row>
    <row r="42" spans="1:5" ht="92.25" customHeight="1">
      <c r="A42" s="9" t="s">
        <v>72</v>
      </c>
      <c r="B42" s="20" t="s">
        <v>73</v>
      </c>
      <c r="C42" s="11">
        <v>5</v>
      </c>
    </row>
    <row r="43" spans="1:5" ht="47.25">
      <c r="A43" s="6" t="s">
        <v>74</v>
      </c>
      <c r="B43" s="21" t="s">
        <v>75</v>
      </c>
      <c r="C43" s="8">
        <f>SUM(C44+C49)</f>
        <v>3623.3999999999996</v>
      </c>
    </row>
    <row r="44" spans="1:5" ht="112.5" customHeight="1">
      <c r="A44" s="6" t="s">
        <v>76</v>
      </c>
      <c r="B44" s="21" t="s">
        <v>77</v>
      </c>
      <c r="C44" s="8">
        <f>C45</f>
        <v>3377.2</v>
      </c>
    </row>
    <row r="45" spans="1:5" ht="45" customHeight="1">
      <c r="A45" s="6" t="s">
        <v>78</v>
      </c>
      <c r="B45" s="21" t="s">
        <v>79</v>
      </c>
      <c r="C45" s="8">
        <f>C46</f>
        <v>3377.2</v>
      </c>
    </row>
    <row r="46" spans="1:5" ht="45.75" customHeight="1">
      <c r="A46" s="24" t="s">
        <v>80</v>
      </c>
      <c r="B46" s="25" t="s">
        <v>81</v>
      </c>
      <c r="C46" s="26">
        <f>C47+C48</f>
        <v>3377.2</v>
      </c>
      <c r="D46" s="27"/>
      <c r="E46" s="27"/>
    </row>
    <row r="47" spans="1:5" ht="78" customHeight="1">
      <c r="A47" s="28" t="s">
        <v>82</v>
      </c>
      <c r="B47" s="23" t="s">
        <v>83</v>
      </c>
      <c r="C47" s="12">
        <v>2550</v>
      </c>
      <c r="D47" s="27"/>
      <c r="E47" s="27"/>
    </row>
    <row r="48" spans="1:5" s="31" customFormat="1" ht="59.25" customHeight="1">
      <c r="A48" s="28" t="s">
        <v>84</v>
      </c>
      <c r="B48" s="29" t="s">
        <v>85</v>
      </c>
      <c r="C48" s="12">
        <v>827.2</v>
      </c>
      <c r="D48" s="30"/>
      <c r="E48" s="30"/>
    </row>
    <row r="49" spans="1:3" ht="116.25" customHeight="1">
      <c r="A49" s="6" t="s">
        <v>86</v>
      </c>
      <c r="B49" s="21" t="s">
        <v>87</v>
      </c>
      <c r="C49" s="8">
        <f>SUM(C51)</f>
        <v>246.2</v>
      </c>
    </row>
    <row r="50" spans="1:3" ht="104.25" customHeight="1">
      <c r="A50" s="32" t="s">
        <v>88</v>
      </c>
      <c r="B50" s="25" t="s">
        <v>89</v>
      </c>
      <c r="C50" s="8">
        <f>C51</f>
        <v>246.2</v>
      </c>
    </row>
    <row r="51" spans="1:3" ht="101.25" customHeight="1">
      <c r="A51" s="9" t="s">
        <v>90</v>
      </c>
      <c r="B51" s="20" t="s">
        <v>91</v>
      </c>
      <c r="C51" s="11">
        <v>246.2</v>
      </c>
    </row>
    <row r="52" spans="1:3" ht="31.5">
      <c r="A52" s="6" t="s">
        <v>92</v>
      </c>
      <c r="B52" s="7" t="s">
        <v>93</v>
      </c>
      <c r="C52" s="8">
        <f>C53+C56</f>
        <v>729.69</v>
      </c>
    </row>
    <row r="53" spans="1:3" ht="15.75">
      <c r="A53" s="6" t="s">
        <v>158</v>
      </c>
      <c r="B53" s="7" t="s">
        <v>157</v>
      </c>
      <c r="C53" s="8">
        <f>C54</f>
        <v>30</v>
      </c>
    </row>
    <row r="54" spans="1:3" ht="15.75">
      <c r="A54" s="9" t="s">
        <v>160</v>
      </c>
      <c r="B54" s="10" t="s">
        <v>159</v>
      </c>
      <c r="C54" s="11">
        <f>C55</f>
        <v>30</v>
      </c>
    </row>
    <row r="55" spans="1:3" ht="33" customHeight="1">
      <c r="A55" s="33" t="s">
        <v>94</v>
      </c>
      <c r="B55" s="33" t="s">
        <v>95</v>
      </c>
      <c r="C55" s="11">
        <v>30</v>
      </c>
    </row>
    <row r="56" spans="1:3" ht="15.75">
      <c r="A56" s="6" t="s">
        <v>162</v>
      </c>
      <c r="B56" s="7" t="s">
        <v>161</v>
      </c>
      <c r="C56" s="8">
        <f>C57</f>
        <v>699.69</v>
      </c>
    </row>
    <row r="57" spans="1:3" ht="15.75">
      <c r="A57" s="9" t="s">
        <v>164</v>
      </c>
      <c r="B57" s="10" t="s">
        <v>163</v>
      </c>
      <c r="C57" s="11">
        <f>C58</f>
        <v>699.69</v>
      </c>
    </row>
    <row r="58" spans="1:3" ht="33" customHeight="1">
      <c r="A58" s="33" t="s">
        <v>166</v>
      </c>
      <c r="B58" s="33" t="s">
        <v>165</v>
      </c>
      <c r="C58" s="11">
        <v>699.69</v>
      </c>
    </row>
    <row r="59" spans="1:3" ht="15.75">
      <c r="A59" s="6" t="s">
        <v>96</v>
      </c>
      <c r="B59" s="19" t="s">
        <v>97</v>
      </c>
      <c r="C59" s="8">
        <f>C60+C82+C78</f>
        <v>15463.259999999998</v>
      </c>
    </row>
    <row r="60" spans="1:3" ht="34.5" customHeight="1">
      <c r="A60" s="6" t="s">
        <v>98</v>
      </c>
      <c r="B60" s="21" t="s">
        <v>99</v>
      </c>
      <c r="C60" s="8">
        <f>C66+C71+C73+C61</f>
        <v>15591.719999999998</v>
      </c>
    </row>
    <row r="61" spans="1:3" ht="34.5" customHeight="1">
      <c r="A61" s="6" t="s">
        <v>100</v>
      </c>
      <c r="B61" s="99" t="s">
        <v>201</v>
      </c>
      <c r="C61" s="8">
        <f>C64+C62</f>
        <v>10183.399999999998</v>
      </c>
    </row>
    <row r="62" spans="1:3" ht="110.25" customHeight="1">
      <c r="A62" s="6" t="s">
        <v>101</v>
      </c>
      <c r="B62" s="34" t="s">
        <v>102</v>
      </c>
      <c r="C62" s="8">
        <f>C63</f>
        <v>440.8</v>
      </c>
    </row>
    <row r="63" spans="1:3" ht="113.25" customHeight="1">
      <c r="A63" s="9" t="s">
        <v>103</v>
      </c>
      <c r="B63" s="35" t="s">
        <v>104</v>
      </c>
      <c r="C63" s="11">
        <v>440.8</v>
      </c>
    </row>
    <row r="64" spans="1:3" ht="15.75">
      <c r="A64" s="6" t="s">
        <v>105</v>
      </c>
      <c r="B64" s="21" t="s">
        <v>106</v>
      </c>
      <c r="C64" s="8">
        <f>C65</f>
        <v>9742.5999999999985</v>
      </c>
    </row>
    <row r="65" spans="1:3" ht="15.75">
      <c r="A65" s="9" t="s">
        <v>107</v>
      </c>
      <c r="B65" s="66" t="s">
        <v>143</v>
      </c>
      <c r="C65" s="11">
        <f ca="1">'Прил5 безвозм'!C24</f>
        <v>9742.5999999999985</v>
      </c>
    </row>
    <row r="66" spans="1:3" ht="34.5" customHeight="1">
      <c r="A66" s="6" t="s">
        <v>108</v>
      </c>
      <c r="B66" s="61" t="s">
        <v>200</v>
      </c>
      <c r="C66" s="8">
        <f ca="1">C67+C69</f>
        <v>97.63</v>
      </c>
    </row>
    <row r="67" spans="1:3" ht="54" customHeight="1">
      <c r="A67" s="6" t="s">
        <v>109</v>
      </c>
      <c r="B67" s="21" t="s">
        <v>110</v>
      </c>
      <c r="C67" s="8">
        <f ca="1">C68</f>
        <v>96.63</v>
      </c>
    </row>
    <row r="68" spans="1:3" ht="50.25" customHeight="1">
      <c r="A68" s="9" t="s">
        <v>111</v>
      </c>
      <c r="B68" s="20" t="s">
        <v>112</v>
      </c>
      <c r="C68" s="11">
        <f ca="1">'Прил5 безвозм'!C33</f>
        <v>96.63</v>
      </c>
    </row>
    <row r="69" spans="1:3" ht="50.25" customHeight="1">
      <c r="A69" s="6" t="s">
        <v>113</v>
      </c>
      <c r="B69" s="21" t="s">
        <v>114</v>
      </c>
      <c r="C69" s="8">
        <f>C70</f>
        <v>1</v>
      </c>
    </row>
    <row r="70" spans="1:3" ht="47.25">
      <c r="A70" s="9" t="s">
        <v>115</v>
      </c>
      <c r="B70" s="20" t="s">
        <v>116</v>
      </c>
      <c r="C70" s="11">
        <v>1</v>
      </c>
    </row>
    <row r="71" spans="1:3" ht="15.75" hidden="1">
      <c r="A71" s="6" t="s">
        <v>105</v>
      </c>
      <c r="B71" s="21" t="s">
        <v>106</v>
      </c>
      <c r="C71" s="8">
        <f>C72</f>
        <v>0</v>
      </c>
    </row>
    <row r="72" spans="1:3" ht="47.25" hidden="1">
      <c r="A72" s="9" t="s">
        <v>107</v>
      </c>
      <c r="B72" s="20" t="s">
        <v>117</v>
      </c>
      <c r="C72" s="11">
        <v>0</v>
      </c>
    </row>
    <row r="73" spans="1:3" ht="15.75">
      <c r="A73" s="6" t="s">
        <v>118</v>
      </c>
      <c r="B73" s="21" t="s">
        <v>119</v>
      </c>
      <c r="C73" s="8">
        <f>C76+C74</f>
        <v>5310.6900000000005</v>
      </c>
    </row>
    <row r="74" spans="1:3" ht="70.5" hidden="1" customHeight="1">
      <c r="A74" s="6" t="s">
        <v>120</v>
      </c>
      <c r="B74" s="36" t="s">
        <v>121</v>
      </c>
      <c r="C74" s="8">
        <f>C75</f>
        <v>0</v>
      </c>
    </row>
    <row r="75" spans="1:3" ht="71.25" hidden="1" customHeight="1">
      <c r="A75" s="9" t="s">
        <v>122</v>
      </c>
      <c r="B75" s="33" t="s">
        <v>123</v>
      </c>
      <c r="C75" s="11">
        <v>0</v>
      </c>
    </row>
    <row r="76" spans="1:3" ht="28.5">
      <c r="A76" s="37" t="s">
        <v>124</v>
      </c>
      <c r="B76" s="38" t="s">
        <v>125</v>
      </c>
      <c r="C76" s="39">
        <f>C77</f>
        <v>5310.6900000000005</v>
      </c>
    </row>
    <row r="77" spans="1:3" ht="31.5">
      <c r="A77" s="9" t="s">
        <v>126</v>
      </c>
      <c r="B77" s="20" t="s">
        <v>127</v>
      </c>
      <c r="C77" s="11">
        <f ca="1">'Прил5 безвозм'!C38</f>
        <v>5310.6900000000005</v>
      </c>
    </row>
    <row r="78" spans="1:3" ht="94.5">
      <c r="A78" s="40" t="s">
        <v>170</v>
      </c>
      <c r="B78" s="7" t="s">
        <v>171</v>
      </c>
      <c r="C78" s="8">
        <f>C79</f>
        <v>0.02</v>
      </c>
    </row>
    <row r="79" spans="1:3" ht="81.75" customHeight="1">
      <c r="A79" s="40" t="s">
        <v>172</v>
      </c>
      <c r="B79" s="7" t="s">
        <v>173</v>
      </c>
      <c r="C79" s="8">
        <f>C80</f>
        <v>0.02</v>
      </c>
    </row>
    <row r="80" spans="1:3" ht="78.75">
      <c r="A80" s="40" t="s">
        <v>174</v>
      </c>
      <c r="B80" s="7" t="s">
        <v>175</v>
      </c>
      <c r="C80" s="8">
        <f>C81</f>
        <v>0.02</v>
      </c>
    </row>
    <row r="81" spans="1:3" ht="63.75" customHeight="1">
      <c r="A81" s="22" t="s">
        <v>176</v>
      </c>
      <c r="B81" s="10" t="s">
        <v>177</v>
      </c>
      <c r="C81" s="11">
        <f ca="1">'Прил5 безвозм'!C46</f>
        <v>0.02</v>
      </c>
    </row>
    <row r="82" spans="1:3" ht="56.25" customHeight="1">
      <c r="A82" s="40" t="s">
        <v>133</v>
      </c>
      <c r="B82" s="21" t="s">
        <v>134</v>
      </c>
      <c r="C82" s="6">
        <f ca="1">C83</f>
        <v>-128.47999999999999</v>
      </c>
    </row>
    <row r="83" spans="1:3" ht="69" customHeight="1">
      <c r="A83" s="9" t="s">
        <v>135</v>
      </c>
      <c r="B83" s="20" t="s">
        <v>136</v>
      </c>
      <c r="C83" s="9">
        <f ca="1">'Прил5 безвозм'!C48</f>
        <v>-128.47999999999999</v>
      </c>
    </row>
    <row r="84" spans="1:3" ht="15.75">
      <c r="A84" s="9"/>
      <c r="B84" s="6" t="s">
        <v>137</v>
      </c>
      <c r="C84" s="8">
        <f>SUM(C18+C59)</f>
        <v>30099.399999999998</v>
      </c>
    </row>
    <row r="87" spans="1:3" ht="15">
      <c r="B87" s="41"/>
      <c r="C87" s="42"/>
    </row>
    <row r="88" spans="1:3" ht="15">
      <c r="B88" s="43"/>
      <c r="C88" s="42"/>
    </row>
    <row r="89" spans="1:3" ht="15">
      <c r="B89" s="44"/>
      <c r="C89" s="45"/>
    </row>
    <row r="90" spans="1:3" ht="15">
      <c r="B90" s="44"/>
      <c r="C90" s="45"/>
    </row>
    <row r="91" spans="1:3" ht="15">
      <c r="B91" s="44"/>
      <c r="C91" s="45"/>
    </row>
    <row r="92" spans="1:3" ht="15">
      <c r="B92" s="46"/>
      <c r="C92" s="47"/>
    </row>
    <row r="93" spans="1:3" ht="15">
      <c r="B93" s="41"/>
      <c r="C93" s="42"/>
    </row>
    <row r="94" spans="1:3" ht="15">
      <c r="B94" s="44"/>
      <c r="C94" s="47"/>
    </row>
    <row r="95" spans="1:3" ht="15">
      <c r="B95" s="44"/>
      <c r="C95" s="47"/>
    </row>
    <row r="96" spans="1:3" ht="15">
      <c r="B96" s="46"/>
      <c r="C96" s="47"/>
    </row>
    <row r="97" spans="2:3" ht="15">
      <c r="B97" s="46"/>
      <c r="C97" s="48"/>
    </row>
    <row r="98" spans="2:3">
      <c r="B98" s="49"/>
    </row>
    <row r="99" spans="2:3">
      <c r="B99" s="49"/>
    </row>
    <row r="100" spans="2:3">
      <c r="B100" s="49"/>
    </row>
    <row r="101" spans="2:3">
      <c r="B101" s="49"/>
    </row>
  </sheetData>
  <mergeCells count="12">
    <mergeCell ref="A11:C11"/>
    <mergeCell ref="A12:C12"/>
    <mergeCell ref="A13:C13"/>
    <mergeCell ref="A14:C14"/>
    <mergeCell ref="B5:C5"/>
    <mergeCell ref="B6:C6"/>
    <mergeCell ref="A8:C8"/>
    <mergeCell ref="A9:C9"/>
    <mergeCell ref="B1:C1"/>
    <mergeCell ref="B2:C2"/>
    <mergeCell ref="B3:C3"/>
    <mergeCell ref="B4:C4"/>
  </mergeCells>
  <phoneticPr fontId="0" type="noConversion"/>
  <printOptions horizontalCentered="1"/>
  <pageMargins left="0.55118110236220474" right="0.15748031496062992" top="0.35433070866141736" bottom="0.35433070866141736" header="0.11811023622047245" footer="0.11811023622047245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48"/>
  <sheetViews>
    <sheetView zoomScaleNormal="100" workbookViewId="0">
      <selection activeCell="D11" sqref="D11"/>
    </sheetView>
  </sheetViews>
  <sheetFormatPr defaultRowHeight="12.75"/>
  <cols>
    <col min="1" max="1" width="29.5703125" style="52" customWidth="1"/>
    <col min="2" max="2" width="61.7109375" style="52" customWidth="1"/>
    <col min="3" max="3" width="17.42578125" style="52" customWidth="1"/>
    <col min="4" max="16384" width="9.140625" style="52"/>
  </cols>
  <sheetData>
    <row r="1" spans="1:4" ht="15.75">
      <c r="A1" s="50"/>
      <c r="B1" s="50"/>
      <c r="C1" s="51" t="s">
        <v>138</v>
      </c>
    </row>
    <row r="2" spans="1:4" ht="15.75">
      <c r="A2" s="50"/>
      <c r="B2" s="50"/>
      <c r="C2" s="51" t="s">
        <v>1</v>
      </c>
    </row>
    <row r="3" spans="1:4" ht="15.75">
      <c r="A3" s="50"/>
      <c r="B3" s="109" t="s">
        <v>2</v>
      </c>
      <c r="C3" s="109"/>
    </row>
    <row r="4" spans="1:4" ht="15.75">
      <c r="A4" s="50"/>
      <c r="B4" s="50"/>
      <c r="C4" s="51" t="s">
        <v>26</v>
      </c>
    </row>
    <row r="5" spans="1:4" ht="15.75">
      <c r="A5" s="50"/>
      <c r="B5" s="50"/>
      <c r="C5" s="51" t="s">
        <v>4</v>
      </c>
    </row>
    <row r="6" spans="1:4" ht="15.75">
      <c r="A6" s="50"/>
      <c r="B6" s="50"/>
      <c r="C6" s="51" t="s">
        <v>139</v>
      </c>
    </row>
    <row r="7" spans="1:4" ht="15.75">
      <c r="A7" s="50"/>
      <c r="B7" s="50"/>
      <c r="C7" s="85" t="s">
        <v>181</v>
      </c>
    </row>
    <row r="8" spans="1:4" ht="15.75">
      <c r="A8" s="103" t="s">
        <v>156</v>
      </c>
      <c r="B8" s="103"/>
      <c r="C8" s="103"/>
      <c r="D8" s="83"/>
    </row>
    <row r="9" spans="1:4" ht="15.75">
      <c r="A9" s="103" t="s">
        <v>213</v>
      </c>
      <c r="B9" s="103"/>
      <c r="C9" s="103"/>
      <c r="D9" s="83"/>
    </row>
    <row r="10" spans="1:4" ht="15.75">
      <c r="A10" s="50"/>
      <c r="B10" s="50"/>
      <c r="C10" s="53"/>
    </row>
    <row r="11" spans="1:4" ht="15.75">
      <c r="A11" s="50"/>
      <c r="B11" s="50"/>
      <c r="C11" s="53"/>
    </row>
    <row r="12" spans="1:4" ht="15.75">
      <c r="A12" s="50"/>
      <c r="B12" s="50"/>
      <c r="C12" s="53"/>
    </row>
    <row r="13" spans="1:4" ht="15.75">
      <c r="A13" s="110" t="s">
        <v>97</v>
      </c>
      <c r="B13" s="111"/>
      <c r="C13" s="111"/>
    </row>
    <row r="14" spans="1:4" ht="15.75">
      <c r="A14" s="110" t="s">
        <v>140</v>
      </c>
      <c r="B14" s="111"/>
      <c r="C14" s="111"/>
    </row>
    <row r="15" spans="1:4" ht="15.75">
      <c r="A15" s="53"/>
      <c r="B15" s="50"/>
      <c r="C15" s="53"/>
    </row>
    <row r="16" spans="1:4" ht="45" customHeight="1">
      <c r="A16" s="54" t="s">
        <v>31</v>
      </c>
      <c r="B16" s="55" t="s">
        <v>141</v>
      </c>
      <c r="C16" s="56" t="s">
        <v>142</v>
      </c>
    </row>
    <row r="17" spans="1:3" ht="15.75">
      <c r="A17" s="57">
        <v>1</v>
      </c>
      <c r="B17" s="57">
        <v>2</v>
      </c>
      <c r="C17" s="57">
        <v>3</v>
      </c>
    </row>
    <row r="18" spans="1:3" ht="15.75">
      <c r="A18" s="58" t="s">
        <v>96</v>
      </c>
      <c r="B18" s="59" t="s">
        <v>97</v>
      </c>
      <c r="C18" s="60">
        <f>C19+C43+C47</f>
        <v>15463.259999999998</v>
      </c>
    </row>
    <row r="19" spans="1:3" ht="33" customHeight="1">
      <c r="A19" s="58" t="s">
        <v>98</v>
      </c>
      <c r="B19" s="61" t="s">
        <v>99</v>
      </c>
      <c r="C19" s="60">
        <f>C20+C31+C36</f>
        <v>15591.719999999998</v>
      </c>
    </row>
    <row r="20" spans="1:3" ht="36" customHeight="1">
      <c r="A20" s="58" t="s">
        <v>100</v>
      </c>
      <c r="B20" s="99" t="s">
        <v>201</v>
      </c>
      <c r="C20" s="60">
        <f>C21+C23</f>
        <v>10183.399999999998</v>
      </c>
    </row>
    <row r="21" spans="1:3" ht="94.5">
      <c r="A21" s="58" t="s">
        <v>101</v>
      </c>
      <c r="B21" s="62" t="s">
        <v>102</v>
      </c>
      <c r="C21" s="60">
        <f>C22</f>
        <v>440.8</v>
      </c>
    </row>
    <row r="22" spans="1:3" ht="96.75" customHeight="1">
      <c r="A22" s="63" t="s">
        <v>103</v>
      </c>
      <c r="B22" s="64" t="s">
        <v>104</v>
      </c>
      <c r="C22" s="65">
        <v>440.8</v>
      </c>
    </row>
    <row r="23" spans="1:3" ht="18" customHeight="1">
      <c r="A23" s="58" t="s">
        <v>105</v>
      </c>
      <c r="B23" s="61" t="s">
        <v>106</v>
      </c>
      <c r="C23" s="60">
        <f>C24</f>
        <v>9742.5999999999985</v>
      </c>
    </row>
    <row r="24" spans="1:3" ht="24.75" customHeight="1">
      <c r="A24" s="58" t="s">
        <v>107</v>
      </c>
      <c r="B24" s="61" t="s">
        <v>143</v>
      </c>
      <c r="C24" s="60">
        <f>C25+C26+C27+C28+C29+C30</f>
        <v>9742.5999999999985</v>
      </c>
    </row>
    <row r="25" spans="1:3" ht="78.75">
      <c r="A25" s="63" t="s">
        <v>107</v>
      </c>
      <c r="B25" s="66" t="s">
        <v>167</v>
      </c>
      <c r="C25" s="65">
        <v>2500</v>
      </c>
    </row>
    <row r="26" spans="1:3" ht="32.25" customHeight="1">
      <c r="A26" s="63" t="s">
        <v>107</v>
      </c>
      <c r="B26" s="66" t="s">
        <v>168</v>
      </c>
      <c r="C26" s="65">
        <v>13.2</v>
      </c>
    </row>
    <row r="27" spans="1:3" ht="32.25" customHeight="1">
      <c r="A27" s="63" t="s">
        <v>107</v>
      </c>
      <c r="B27" s="66" t="s">
        <v>169</v>
      </c>
      <c r="C27" s="65">
        <v>1141.5999999999999</v>
      </c>
    </row>
    <row r="28" spans="1:3" ht="45">
      <c r="A28" s="63" t="s">
        <v>107</v>
      </c>
      <c r="B28" s="84" t="s">
        <v>178</v>
      </c>
      <c r="C28" s="65">
        <v>96.4</v>
      </c>
    </row>
    <row r="29" spans="1:3" ht="15.75">
      <c r="A29" s="63" t="s">
        <v>107</v>
      </c>
      <c r="B29" s="84" t="s">
        <v>179</v>
      </c>
      <c r="C29" s="65">
        <v>1517.96</v>
      </c>
    </row>
    <row r="30" spans="1:3" ht="32.25" customHeight="1">
      <c r="A30" s="63" t="s">
        <v>107</v>
      </c>
      <c r="B30" s="84" t="s">
        <v>180</v>
      </c>
      <c r="C30" s="65">
        <v>4473.4399999999996</v>
      </c>
    </row>
    <row r="31" spans="1:3" ht="31.5">
      <c r="A31" s="58" t="s">
        <v>108</v>
      </c>
      <c r="B31" s="61" t="s">
        <v>200</v>
      </c>
      <c r="C31" s="60">
        <f>C32+C34</f>
        <v>97.63</v>
      </c>
    </row>
    <row r="32" spans="1:3" ht="47.25">
      <c r="A32" s="58" t="s">
        <v>109</v>
      </c>
      <c r="B32" s="61" t="s">
        <v>110</v>
      </c>
      <c r="C32" s="60">
        <f>C33</f>
        <v>96.63</v>
      </c>
    </row>
    <row r="33" spans="1:5" ht="50.25" customHeight="1">
      <c r="A33" s="63" t="s">
        <v>111</v>
      </c>
      <c r="B33" s="66" t="s">
        <v>112</v>
      </c>
      <c r="C33" s="65">
        <v>96.63</v>
      </c>
    </row>
    <row r="34" spans="1:5" ht="45.75" customHeight="1">
      <c r="A34" s="58" t="s">
        <v>113</v>
      </c>
      <c r="B34" s="61" t="s">
        <v>114</v>
      </c>
      <c r="C34" s="60">
        <f>C35</f>
        <v>1</v>
      </c>
    </row>
    <row r="35" spans="1:5" ht="33" customHeight="1">
      <c r="A35" s="63" t="s">
        <v>115</v>
      </c>
      <c r="B35" s="66" t="s">
        <v>144</v>
      </c>
      <c r="C35" s="67">
        <v>1</v>
      </c>
    </row>
    <row r="36" spans="1:5" ht="15.75">
      <c r="A36" s="58" t="s">
        <v>118</v>
      </c>
      <c r="B36" s="61" t="s">
        <v>119</v>
      </c>
      <c r="C36" s="60">
        <f>C37</f>
        <v>5310.6900000000005</v>
      </c>
    </row>
    <row r="37" spans="1:5" ht="29.25">
      <c r="A37" s="68" t="s">
        <v>124</v>
      </c>
      <c r="B37" s="69" t="s">
        <v>125</v>
      </c>
      <c r="C37" s="60">
        <f>C38</f>
        <v>5310.6900000000005</v>
      </c>
    </row>
    <row r="38" spans="1:5" ht="31.5">
      <c r="A38" s="58" t="s">
        <v>126</v>
      </c>
      <c r="B38" s="61" t="s">
        <v>145</v>
      </c>
      <c r="C38" s="60">
        <f>C39+C40+C41+C42</f>
        <v>5310.6900000000005</v>
      </c>
    </row>
    <row r="39" spans="1:5" ht="63">
      <c r="A39" s="63" t="s">
        <v>128</v>
      </c>
      <c r="B39" s="66" t="s">
        <v>146</v>
      </c>
      <c r="C39" s="65">
        <v>3001</v>
      </c>
      <c r="E39" s="70"/>
    </row>
    <row r="40" spans="1:5" ht="63" hidden="1">
      <c r="A40" s="63" t="s">
        <v>129</v>
      </c>
      <c r="B40" s="71" t="s">
        <v>130</v>
      </c>
      <c r="C40" s="65"/>
    </row>
    <row r="41" spans="1:5" ht="179.25" customHeight="1">
      <c r="A41" s="72" t="s">
        <v>131</v>
      </c>
      <c r="B41" s="73" t="s">
        <v>155</v>
      </c>
      <c r="C41" s="74">
        <f>2774.21-270.6-193.92</f>
        <v>2309.69</v>
      </c>
    </row>
    <row r="42" spans="1:5" ht="47.25" hidden="1">
      <c r="A42" s="72" t="s">
        <v>132</v>
      </c>
      <c r="B42" s="29" t="s">
        <v>147</v>
      </c>
      <c r="C42" s="75"/>
    </row>
    <row r="43" spans="1:5" ht="78.75" customHeight="1">
      <c r="A43" s="40" t="s">
        <v>170</v>
      </c>
      <c r="B43" s="7" t="s">
        <v>171</v>
      </c>
      <c r="C43" s="8">
        <f>C44</f>
        <v>0.02</v>
      </c>
    </row>
    <row r="44" spans="1:5" ht="78.75">
      <c r="A44" s="40" t="s">
        <v>172</v>
      </c>
      <c r="B44" s="7" t="s">
        <v>173</v>
      </c>
      <c r="C44" s="8">
        <f>C45</f>
        <v>0.02</v>
      </c>
    </row>
    <row r="45" spans="1:5" ht="66.75" customHeight="1">
      <c r="A45" s="40" t="s">
        <v>174</v>
      </c>
      <c r="B45" s="7" t="s">
        <v>175</v>
      </c>
      <c r="C45" s="8">
        <f>C46</f>
        <v>0.02</v>
      </c>
    </row>
    <row r="46" spans="1:5" ht="63">
      <c r="A46" s="22" t="s">
        <v>176</v>
      </c>
      <c r="B46" s="10" t="s">
        <v>177</v>
      </c>
      <c r="C46" s="11">
        <v>0.02</v>
      </c>
    </row>
    <row r="47" spans="1:5" ht="47.25">
      <c r="A47" s="40" t="s">
        <v>133</v>
      </c>
      <c r="B47" s="21" t="s">
        <v>134</v>
      </c>
      <c r="C47" s="6">
        <f>C48</f>
        <v>-128.47999999999999</v>
      </c>
    </row>
    <row r="48" spans="1:5" ht="47.25">
      <c r="A48" s="9" t="s">
        <v>135</v>
      </c>
      <c r="B48" s="20" t="s">
        <v>136</v>
      </c>
      <c r="C48" s="9">
        <v>-128.47999999999999</v>
      </c>
    </row>
  </sheetData>
  <mergeCells count="5">
    <mergeCell ref="B3:C3"/>
    <mergeCell ref="A13:C13"/>
    <mergeCell ref="A14:C14"/>
    <mergeCell ref="A8:C8"/>
    <mergeCell ref="A9:C9"/>
  </mergeCells>
  <phoneticPr fontId="0" type="noConversion"/>
  <pageMargins left="1.1811023622047245" right="0.39370078740157483" top="0.78740157480314965" bottom="0.78740157480314965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2"/>
  <sheetViews>
    <sheetView tabSelected="1" topLeftCell="A15" zoomScaleNormal="100" workbookViewId="0">
      <selection activeCell="H16" sqref="H16"/>
    </sheetView>
  </sheetViews>
  <sheetFormatPr defaultRowHeight="15"/>
  <cols>
    <col min="1" max="1" width="6.85546875" style="76" customWidth="1"/>
    <col min="2" max="2" width="28.85546875" style="77" customWidth="1"/>
    <col min="3" max="3" width="28" style="77" customWidth="1"/>
    <col min="4" max="4" width="51.28515625" style="77" customWidth="1"/>
    <col min="5" max="5" width="17.140625" style="77" customWidth="1"/>
    <col min="6" max="6" width="48" style="77" customWidth="1"/>
    <col min="7" max="16384" width="9.140625" style="77"/>
  </cols>
  <sheetData>
    <row r="2" spans="1:6">
      <c r="B2" s="112" t="s">
        <v>182</v>
      </c>
      <c r="C2" s="112"/>
      <c r="D2" s="112"/>
      <c r="E2" s="112"/>
      <c r="F2" s="112"/>
    </row>
    <row r="5" spans="1:6" s="79" customFormat="1" ht="36.75" customHeight="1">
      <c r="A5" s="78" t="s">
        <v>148</v>
      </c>
      <c r="B5" s="78" t="s">
        <v>149</v>
      </c>
      <c r="C5" s="78" t="s">
        <v>31</v>
      </c>
      <c r="D5" s="78" t="s">
        <v>150</v>
      </c>
      <c r="E5" s="78" t="s">
        <v>151</v>
      </c>
      <c r="F5" s="78" t="s">
        <v>152</v>
      </c>
    </row>
    <row r="6" spans="1:6" s="79" customFormat="1" ht="115.5">
      <c r="A6" s="86">
        <v>1</v>
      </c>
      <c r="B6" s="87" t="s">
        <v>183</v>
      </c>
      <c r="C6" s="88" t="s">
        <v>184</v>
      </c>
      <c r="D6" s="89" t="s">
        <v>40</v>
      </c>
      <c r="E6" s="90">
        <v>-71012.25</v>
      </c>
      <c r="F6" s="87" t="s">
        <v>185</v>
      </c>
    </row>
    <row r="7" spans="1:6" s="79" customFormat="1" ht="66">
      <c r="A7" s="86">
        <f>A6+1</f>
        <v>2</v>
      </c>
      <c r="B7" s="87" t="s">
        <v>183</v>
      </c>
      <c r="C7" s="88" t="s">
        <v>187</v>
      </c>
      <c r="D7" s="89" t="s">
        <v>42</v>
      </c>
      <c r="E7" s="90">
        <v>-1477.75</v>
      </c>
      <c r="F7" s="87" t="s">
        <v>185</v>
      </c>
    </row>
    <row r="8" spans="1:6" s="79" customFormat="1" ht="99">
      <c r="A8" s="86">
        <f t="shared" ref="A8:A13" si="0">A7+1</f>
        <v>3</v>
      </c>
      <c r="B8" s="91" t="s">
        <v>188</v>
      </c>
      <c r="C8" s="92" t="s">
        <v>189</v>
      </c>
      <c r="D8" s="89" t="s">
        <v>48</v>
      </c>
      <c r="E8" s="90">
        <v>-24034.35</v>
      </c>
      <c r="F8" s="87" t="s">
        <v>185</v>
      </c>
    </row>
    <row r="9" spans="1:6" s="79" customFormat="1" ht="115.5">
      <c r="A9" s="86">
        <f t="shared" si="0"/>
        <v>4</v>
      </c>
      <c r="B9" s="91" t="s">
        <v>188</v>
      </c>
      <c r="C9" s="92" t="s">
        <v>190</v>
      </c>
      <c r="D9" s="89" t="s">
        <v>50</v>
      </c>
      <c r="E9" s="90">
        <v>-1280.9000000000001</v>
      </c>
      <c r="F9" s="87" t="s">
        <v>185</v>
      </c>
    </row>
    <row r="10" spans="1:6" s="79" customFormat="1" ht="99">
      <c r="A10" s="86">
        <f t="shared" si="0"/>
        <v>5</v>
      </c>
      <c r="B10" s="91" t="s">
        <v>188</v>
      </c>
      <c r="C10" s="92" t="s">
        <v>191</v>
      </c>
      <c r="D10" s="89" t="s">
        <v>52</v>
      </c>
      <c r="E10" s="90">
        <v>201544.05</v>
      </c>
      <c r="F10" s="87" t="s">
        <v>185</v>
      </c>
    </row>
    <row r="11" spans="1:6" s="79" customFormat="1" ht="99">
      <c r="A11" s="86">
        <f t="shared" si="0"/>
        <v>6</v>
      </c>
      <c r="B11" s="91" t="s">
        <v>188</v>
      </c>
      <c r="C11" s="92" t="s">
        <v>192</v>
      </c>
      <c r="D11" s="89" t="s">
        <v>54</v>
      </c>
      <c r="E11" s="90">
        <v>-38538.800000000003</v>
      </c>
      <c r="F11" s="87" t="s">
        <v>185</v>
      </c>
    </row>
    <row r="12" spans="1:6" s="79" customFormat="1" ht="36.75" customHeight="1">
      <c r="A12" s="86">
        <f t="shared" si="0"/>
        <v>7</v>
      </c>
      <c r="B12" s="87" t="s">
        <v>183</v>
      </c>
      <c r="C12" s="88" t="s">
        <v>193</v>
      </c>
      <c r="D12" s="93" t="s">
        <v>194</v>
      </c>
      <c r="E12" s="90">
        <v>1547</v>
      </c>
      <c r="F12" s="87" t="s">
        <v>186</v>
      </c>
    </row>
    <row r="13" spans="1:6" s="79" customFormat="1" ht="66">
      <c r="A13" s="86">
        <f t="shared" si="0"/>
        <v>8</v>
      </c>
      <c r="B13" s="87" t="s">
        <v>183</v>
      </c>
      <c r="C13" s="88" t="s">
        <v>195</v>
      </c>
      <c r="D13" s="89" t="s">
        <v>58</v>
      </c>
      <c r="E13" s="90">
        <v>-13500</v>
      </c>
      <c r="F13" s="87" t="s">
        <v>185</v>
      </c>
    </row>
    <row r="14" spans="1:6" s="79" customFormat="1" ht="49.5">
      <c r="A14" s="86">
        <f>A13+1</f>
        <v>9</v>
      </c>
      <c r="B14" s="87" t="s">
        <v>183</v>
      </c>
      <c r="C14" s="88" t="s">
        <v>196</v>
      </c>
      <c r="D14" s="94" t="s">
        <v>63</v>
      </c>
      <c r="E14" s="90">
        <v>-725000</v>
      </c>
      <c r="F14" s="87" t="s">
        <v>185</v>
      </c>
    </row>
    <row r="15" spans="1:6" s="79" customFormat="1" ht="49.5">
      <c r="A15" s="86">
        <f>A14+1</f>
        <v>10</v>
      </c>
      <c r="B15" s="87" t="s">
        <v>183</v>
      </c>
      <c r="C15" s="88" t="s">
        <v>197</v>
      </c>
      <c r="D15" s="94" t="s">
        <v>67</v>
      </c>
      <c r="E15" s="90">
        <v>920000</v>
      </c>
      <c r="F15" s="87" t="s">
        <v>185</v>
      </c>
    </row>
    <row r="16" spans="1:6" s="79" customFormat="1" ht="297">
      <c r="A16" s="86">
        <v>11</v>
      </c>
      <c r="B16" s="89" t="s">
        <v>153</v>
      </c>
      <c r="C16" s="88" t="s">
        <v>208</v>
      </c>
      <c r="D16" s="89" t="s">
        <v>180</v>
      </c>
      <c r="E16" s="90">
        <v>-2241858.5299999998</v>
      </c>
      <c r="F16" s="89" t="s">
        <v>212</v>
      </c>
    </row>
    <row r="17" spans="1:6" s="79" customFormat="1" ht="247.5">
      <c r="A17" s="86">
        <v>12</v>
      </c>
      <c r="B17" s="89" t="s">
        <v>153</v>
      </c>
      <c r="C17" s="96" t="s">
        <v>198</v>
      </c>
      <c r="D17" s="97" t="s">
        <v>155</v>
      </c>
      <c r="E17" s="90">
        <v>-193917.28</v>
      </c>
      <c r="F17" s="98" t="s">
        <v>199</v>
      </c>
    </row>
    <row r="18" spans="1:6" s="79" customFormat="1" ht="82.5">
      <c r="A18" s="86">
        <v>13</v>
      </c>
      <c r="B18" s="89" t="s">
        <v>153</v>
      </c>
      <c r="C18" s="100" t="s">
        <v>202</v>
      </c>
      <c r="D18" s="95" t="s">
        <v>177</v>
      </c>
      <c r="E18" s="90">
        <v>16.739999999999998</v>
      </c>
      <c r="F18" s="101" t="s">
        <v>203</v>
      </c>
    </row>
    <row r="19" spans="1:6" s="79" customFormat="1" ht="16.5" customHeight="1">
      <c r="A19" s="113" t="s">
        <v>154</v>
      </c>
      <c r="B19" s="114"/>
      <c r="C19" s="114"/>
      <c r="D19" s="114"/>
      <c r="E19" s="80">
        <f>SUM(E6:E18)</f>
        <v>-2187512.0699999994</v>
      </c>
      <c r="F19" s="81"/>
    </row>
    <row r="20" spans="1:6">
      <c r="E20" s="82"/>
    </row>
    <row r="21" spans="1:6">
      <c r="E21" s="82"/>
    </row>
    <row r="22" spans="1:6">
      <c r="E22" s="82"/>
    </row>
  </sheetData>
  <mergeCells count="2">
    <mergeCell ref="B2:F2"/>
    <mergeCell ref="A19:D19"/>
  </mergeCells>
  <phoneticPr fontId="0" type="noConversion"/>
  <printOptions horizontalCentered="1"/>
  <pageMargins left="0.55118110236220474" right="0.19685039370078741" top="0.74803149606299213" bottom="0.35433070866141736" header="0.31496062992125984" footer="0.31496062992125984"/>
  <pageSetup paperSize="9" scale="79" orientation="landscape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Прил1 ист</vt:lpstr>
      <vt:lpstr>Прил3 доходы</vt:lpstr>
      <vt:lpstr>Прил5 безвозм</vt:lpstr>
      <vt:lpstr>список -ноябрь</vt:lpstr>
      <vt:lpstr>'Прил3 доходы'!Область_печати</vt:lpstr>
      <vt:lpstr>'Прил5 безвозм'!Область_печати</vt:lpstr>
      <vt:lpstr>'список -ноябрь'!Область_печати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Казанцева</dc:creator>
  <cp:lastModifiedBy>Общий отдел</cp:lastModifiedBy>
  <cp:lastPrinted>2016-11-21T09:21:54Z</cp:lastPrinted>
  <dcterms:created xsi:type="dcterms:W3CDTF">2015-10-21T06:37:27Z</dcterms:created>
  <dcterms:modified xsi:type="dcterms:W3CDTF">2016-11-21T09:22:00Z</dcterms:modified>
</cp:coreProperties>
</file>