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602" activeTab="0"/>
  </bookViews>
  <sheets>
    <sheet name="свод по заявкам " sheetId="1" r:id="rId1"/>
  </sheets>
  <definedNames>
    <definedName name="_xlnm.Print_Titles" localSheetId="0">'свод по заявкам '!$3:$7</definedName>
  </definedNames>
  <calcPr fullCalcOnLoad="1"/>
</workbook>
</file>

<file path=xl/sharedStrings.xml><?xml version="1.0" encoding="utf-8"?>
<sst xmlns="http://schemas.openxmlformats.org/spreadsheetml/2006/main" count="161" uniqueCount="137">
  <si>
    <t>221 услуги связи</t>
  </si>
  <si>
    <t>222 транспортные услуги</t>
  </si>
  <si>
    <t>310 увеличение стоимости основных средств</t>
  </si>
  <si>
    <t>290 прочие расходы</t>
  </si>
  <si>
    <t>ИТОГО расходов</t>
  </si>
  <si>
    <t>Иные межбюджетные трансферты на передачу полномочий из бюджета поселения бюджету МО Киришский муниципальный район</t>
  </si>
  <si>
    <t>ЖИЛИЩНОЕ ХОЗЯЙСТВО</t>
  </si>
  <si>
    <t>КОММУНАЛЬНОЕ ХОЗЯЙСТВО</t>
  </si>
  <si>
    <t>БЛАГОУСТРОЙСТВО</t>
  </si>
  <si>
    <t>КУЛЬТУРА</t>
  </si>
  <si>
    <t>Итого расходов</t>
  </si>
  <si>
    <t>213 начисления на выплаты по оплате труда</t>
  </si>
  <si>
    <t>223 коммунальные  услуги</t>
  </si>
  <si>
    <t>224 арендная плата за пользование имуществом</t>
  </si>
  <si>
    <t>225 работы, услуги по содержанию имущества</t>
  </si>
  <si>
    <t>226 прочие работы, услуги</t>
  </si>
  <si>
    <t xml:space="preserve">241 безвозмездные перечисления государственным и  муниципальным организациям  </t>
  </si>
  <si>
    <t xml:space="preserve">262 пособия по социальной  помощи населению        </t>
  </si>
  <si>
    <t xml:space="preserve">340 увеличение стоимости материальных запасов </t>
  </si>
  <si>
    <t>263 пенсии, пособия, выплачиваемые организациями сектора государственного управления</t>
  </si>
  <si>
    <t>251 перечисления другим бюджетам</t>
  </si>
  <si>
    <t>Наименование расходов</t>
  </si>
  <si>
    <t>ОБЩЕГОСУДАРСТВЕННЫЕ ВОПРОСЫ</t>
  </si>
  <si>
    <t xml:space="preserve">Организация досуга жителей поселения  </t>
  </si>
  <si>
    <t>Уличное освещение всего, в том числе:</t>
  </si>
  <si>
    <t>НАЦИОНАЛЬНАЯ ЭКОНОМИКА</t>
  </si>
  <si>
    <t xml:space="preserve">Библиотечное обслуживание населения, комплектование библиотечных фондов библиотек поселения </t>
  </si>
  <si>
    <t>опахивание населенных пунктов</t>
  </si>
  <si>
    <t>вывоз снега</t>
  </si>
  <si>
    <t>Работы по оформлению документов необходимых для передачи жилых помещений в собственность граждан</t>
  </si>
  <si>
    <t>Содержание мест захоронения всего,в том числе:</t>
  </si>
  <si>
    <t>окос травы триммером</t>
  </si>
  <si>
    <t>лабораторные исследования воды</t>
  </si>
  <si>
    <t>Резервный фонд</t>
  </si>
  <si>
    <t>НАЦИОНАЛЬНАЯ ОБОРОНА</t>
  </si>
  <si>
    <t>обслуживание водонапорной башни</t>
  </si>
  <si>
    <t>текущий ремонт водонапорной башни</t>
  </si>
  <si>
    <t>утепление колонок</t>
  </si>
  <si>
    <t>ремонт водоразборных колонок</t>
  </si>
  <si>
    <t>завоз песка</t>
  </si>
  <si>
    <t>анализ воды и почвы в местах купания</t>
  </si>
  <si>
    <t>аккарицидная обработка мест купания</t>
  </si>
  <si>
    <t>обследование дна водолазами</t>
  </si>
  <si>
    <t xml:space="preserve">чистка и устройство пожарных водоемов </t>
  </si>
  <si>
    <t>содержание пожарных мотопомп, средств звуковой сигнализации, указателей пожарных водоемов</t>
  </si>
  <si>
    <t>очистка подъездов к пожарным водоемам от снега и мусора</t>
  </si>
  <si>
    <t>1.Освещение улиц поселения</t>
  </si>
  <si>
    <t xml:space="preserve">2.ТО инженерной инфраструктуры, обеспечивающей передачу электрической энергии </t>
  </si>
  <si>
    <t>ФИЗИЧЕСКАЯ КУЛЬТУРА И СПОРТ</t>
  </si>
  <si>
    <t>СОЦИАЛЬНАЯ ПОЛИТИКА</t>
  </si>
  <si>
    <t>Переданные полномочия на осуществление внешнего муниципального финансового контроля</t>
  </si>
  <si>
    <t xml:space="preserve">ИТОГО </t>
  </si>
  <si>
    <t>Субвенции бюджетам МО на осуществление отдельных государственных полномочий ЛО в сфере административных правоотношений</t>
  </si>
  <si>
    <t>уборка парковых территорий</t>
  </si>
  <si>
    <t xml:space="preserve">содержание и ремонт колодцев </t>
  </si>
  <si>
    <t>Софинансирование для участия в целевой программе "Жилье для молодежи на 2012-2015 годы"</t>
  </si>
  <si>
    <t>субсидия в целях возмещения затрат в связи с выполнением работ по эксплуатации жилищного фонда многоквартирных домов не обеспеченных платежами населения</t>
  </si>
  <si>
    <t xml:space="preserve">субсидия  в  целях  возмещения  затрат  в  связи  с  оказанием  банных  услуг населению </t>
  </si>
  <si>
    <t>Переданные полномочия  по созданию условий обеспечения жителей поселения услугами связи общественного питания, торговли и бытового обслуживания (подпункт 10 пункта 1 ст.14 ФЗ № 131-ФЗ)</t>
  </si>
  <si>
    <t>Переданные полномочия по формированию, исполнению бюджета поселения и контролю за исполнением данного бюджета (подпункт 1 пункта 1 ст.14 ФЗ №131-ФЗ)</t>
  </si>
  <si>
    <t>Переданные полномочия созданию условий для развития малого и среднего предпринимательства(подпункт 28 пункта 1 ст.14 ФЗ № 131-ФЗ)</t>
  </si>
  <si>
    <t>Переданные полномочия по организации ритуальных услуг по вывозу умерших граждан из внебольничных условий на территории Кусинского сельского поселения  Киришского муниципального района Ленинградской области</t>
  </si>
  <si>
    <t>Переданные полномочия по участию в предупреждении и ликвидации последствий чрезвычайных ситуаций на территории Кусинского сельского поселения  Киришского муниципального района Ленинградской области,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(подпункт 8 пункта 1 ст.14 ФЗ № 131-ФЗ)</t>
  </si>
  <si>
    <t>бюджет 2015г.</t>
  </si>
  <si>
    <t>Оформление технических планов и кадастровых паспортов на дороги местного значения в границах поселения</t>
  </si>
  <si>
    <t>укрепление дорог в д.Березовик и с.Посадников Остров</t>
  </si>
  <si>
    <t>проверка сметной документации на ремонт дорог</t>
  </si>
  <si>
    <t>Ожидаемые бюджетные расходы на оплату взносов на капитальный ремонт муниципального жилого фонда</t>
  </si>
  <si>
    <t>софинансирование на ремонт участка водовода Кириши-Кусино</t>
  </si>
  <si>
    <t>приобретение табличек на братские захоронения</t>
  </si>
  <si>
    <t>приобретение ритуальных принадлежностей для братских захоронений</t>
  </si>
  <si>
    <t xml:space="preserve">аккарицидная обработка </t>
  </si>
  <si>
    <t>внештатная з/п на содержание воинских захоронений</t>
  </si>
  <si>
    <t>внештатная з/п смотрителю</t>
  </si>
  <si>
    <t>покос травы</t>
  </si>
  <si>
    <t>сбор мусора</t>
  </si>
  <si>
    <t xml:space="preserve">сбор биологического мусора </t>
  </si>
  <si>
    <t>вывоз бытовых отходов</t>
  </si>
  <si>
    <t>обрезка старых деревьев</t>
  </si>
  <si>
    <t>Оплата труда муниципальных служащих (глава администрации)</t>
  </si>
  <si>
    <t>Оценка земли независимым экспертом</t>
  </si>
  <si>
    <t>замена электросчетчика в муниципальном жилом доме</t>
  </si>
  <si>
    <t>доставка песка на кладбища</t>
  </si>
  <si>
    <t>содержание спортивного модуля</t>
  </si>
  <si>
    <t>устройство ограждения спортивного модуля</t>
  </si>
  <si>
    <t>содержание малых архитектурных форм</t>
  </si>
  <si>
    <t>спиливание деревьев на гр.кладбище д.Мелехово</t>
  </si>
  <si>
    <t>установка ограждения вокруг гражданского кладбища с.Посадников остров</t>
  </si>
  <si>
    <t>устройство крытых площадок под сбор ТБО д.Березовик</t>
  </si>
  <si>
    <t>В рамках МП "Обеспечение устойчивого функционирования и развития коммунальной и инженерной инфраструктуры и повышение энергоэффективности в МО Кусинское сельское поселение Киришского муниципального района Ленинграсдкой области в 2015-2018гг"</t>
  </si>
  <si>
    <t>В рамках МП "Обеспечение устойчивого функционирования и развития коммунальной и инженерной инфраструктуры и повышение" энергоэффективности в МО Кусинское сельское поселение Киришского муниципального района Ленинграсдкой области в 2015-2018гг</t>
  </si>
  <si>
    <t>В рамках МП "Благоустройство и санитарное содержание территории муниципального образования Кусинское сельское поселение Киришского муниципального района Ленинградской области в 2015-2018гг"</t>
  </si>
  <si>
    <t>В рамках МП "Безопасность Кусинского сельского поселения Киришского муниципального района Ленинградской области в 2015-2018гг"</t>
  </si>
  <si>
    <t>проведение чистки пожарного водоема с.Посадников Остров</t>
  </si>
  <si>
    <t>В рамках МП Развитие культуры в МО Кусинское сельское поселение Киришского муниципального района Ленинградской области в 2015-2018гг"</t>
  </si>
  <si>
    <t>содержание пляжных комплексов</t>
  </si>
  <si>
    <t>В рамках МП "Развитие автомобильных дорог в МО Кусинское сельское поесление Киришского муниципального района Ленинградской области в 2015-2017гг"</t>
  </si>
  <si>
    <t>ямочный ремонт, ремонт проездов и подходов к подъездам многоквартирных жилых домов муниципального образования Кусинское сельское поселение</t>
  </si>
  <si>
    <t>грейдирование дорог муниципального образования Кусинское сельское поселение</t>
  </si>
  <si>
    <t>очистка дорог муниципального образования Кусинское сельское поселение от снега</t>
  </si>
  <si>
    <t>чистка дорог  муниципального образования Кусинское сельское поселение от мусора</t>
  </si>
  <si>
    <t>установка дорожных знаков в соответствии с утвержденной схемой дорожного движения</t>
  </si>
  <si>
    <t>приобретение сувениров для проведения спортивных мероприятий</t>
  </si>
  <si>
    <t>оплата труда по договору гражданско-правового характера</t>
  </si>
  <si>
    <t>В рамках МП "Развитие физической культуры и спорта в Мо Кусинское сельское послеление Киришского муниципального района Ленинградской области в 2015-2017гг" всего, в т.ч.:</t>
  </si>
  <si>
    <t>В рамках МП "Обеспечение качественным жильем граждан на территории Мо Кусинское сельское поселение Киришского муниципального района Ленинградской области на 2015-2017гг"</t>
  </si>
  <si>
    <t xml:space="preserve">В рамках МП "Повышение эфективности муниципального управления и снижение административных барьеров при предоставлении муниципальных услог в Кусинском сельском поселении Киришского муниципального района Ленинградской области в 2015-2018гг" </t>
  </si>
  <si>
    <t>В рамках МП "Устойчивое общественное развитие в МО Кусинское сельское поселение Киришского муниципального района Ленинградской области на 2015-2020гг"</t>
  </si>
  <si>
    <t xml:space="preserve">В рамках МП"Развитие автомобильных дорог в МО Кусинское сельское поселение" </t>
  </si>
  <si>
    <t>В рамках МП "Стимулирование экономической активности МО Кусинское сельское поселение Киришского муниципального района Ленинградской области в 2015-2018гг"</t>
  </si>
  <si>
    <t>НЕПРОГРАММНЫЕ РАСХОДЫ</t>
  </si>
  <si>
    <t>поэтапное повышение уровня заработной платы работников культуры ДК</t>
  </si>
  <si>
    <t>Монтаж оборудования для  местных систем оповещения муниципального образования</t>
  </si>
  <si>
    <t>Межевание земельных участков</t>
  </si>
  <si>
    <t>ремонт дорог ул.Центральная, Набережная</t>
  </si>
  <si>
    <t xml:space="preserve">Субвенции из областного бюджета на осуществление воинского учета </t>
  </si>
  <si>
    <t xml:space="preserve">организация досуга жителей поселения  </t>
  </si>
  <si>
    <t>212    прочие выплаты</t>
  </si>
  <si>
    <t xml:space="preserve">          211      заработная плата</t>
  </si>
  <si>
    <t>Оплата труда муниципальных служащих и содержание аппарата</t>
  </si>
  <si>
    <t>Оплата труда немуниципальных служащих</t>
  </si>
  <si>
    <t>НАЦИОНАЛЬНАЯ БЕЗОПАСНОСТЬ И ПРАВООХРАНИТЕЛЬНАЯ ДЕЯТЕЛЬНОСТЬ</t>
  </si>
  <si>
    <t>Уплата членских взносов в Ассоциацию муниципальных образований</t>
  </si>
  <si>
    <t xml:space="preserve">ликвидация несанкционированных свалок </t>
  </si>
  <si>
    <t>Разработка проекта генерального плана МО Кусинское сельское поселение (иные межбюджетные трансферты) НЕПРОГРАММНЫЕ РАСХОДЫ</t>
  </si>
  <si>
    <t>Организация благоустройства территории поселения (п.19 п.1 ст.14 ФЗ № 131-ФЗ) всего, в том числе:</t>
  </si>
  <si>
    <t>Организация в границах поселения водоснабжения населения (п.4 п.1 ст.14 ФЗ № 131-ФЗ) всего, в том числе:</t>
  </si>
  <si>
    <t>Организация сбора и вывоза бытовых отходов и мусора (п.18 п.1 ст.14 ФЗ № 131-ФЗ) всего, в том числе:</t>
  </si>
  <si>
    <t>Осуществление мероприятий по обеспечению безопасности людей на водных объектах, охране их жизни и здоровья (п.26 п.1 ст.14 ФЗ № 131-ФЗ) всего, в том числе:</t>
  </si>
  <si>
    <t>Обеспечение первичных мер пожарной безопасности в границах населенных пунктов поселения (п.9 п.1 ст.14 ФЗ № 131-ФЗ) всего, в том числе:</t>
  </si>
  <si>
    <t xml:space="preserve">библиотечное обслуживание населения, комплектование библиотечных фондов библиотек поселения </t>
  </si>
  <si>
    <t xml:space="preserve">                                                                                           Свод расходов бюджета муниципального образования Кусинское сельское поселение Киришского муниципального района Ленинградской области на 2015 год </t>
  </si>
  <si>
    <t>проведение экспертизы сметной документации по ремонт участка водовода Кириши-Кусино</t>
  </si>
  <si>
    <t>работы по проектированию центрального водопровода в д.Березовик</t>
  </si>
  <si>
    <t>Обучение на курсах муниципальных служащих</t>
  </si>
  <si>
    <t xml:space="preserve">Пенсионное обеспечение  </t>
  </si>
  <si>
    <r>
      <t>проведение ремонтных работ за счет арендной платы по котельным (замена кровельного покрытия котельной п.Кусино)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</si>
</sst>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;[Red]0.0"/>
    <numFmt numFmtId="198" formatCode="0.00000000"/>
    <numFmt numFmtId="199" formatCode="0.000000000"/>
    <numFmt numFmtId="200" formatCode="0.0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&quot;р.&quot;"/>
  </numFmts>
  <fonts count="33">
    <font>
      <sz val="10"/>
      <name val="Arial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1" applyNumberFormat="0" applyAlignment="0" applyProtection="0"/>
    <xf numFmtId="0" fontId="23" fillId="24" borderId="2" applyNumberFormat="0" applyAlignment="0" applyProtection="0"/>
    <xf numFmtId="0" fontId="24" fillId="24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1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5" borderId="7" applyNumberFormat="0" applyAlignment="0" applyProtection="0"/>
    <xf numFmtId="0" fontId="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96" fontId="5" fillId="30" borderId="10" xfId="0" applyNumberFormat="1" applyFont="1" applyFill="1" applyBorder="1" applyAlignment="1">
      <alignment/>
    </xf>
    <xf numFmtId="2" fontId="5" fillId="30" borderId="11" xfId="0" applyNumberFormat="1" applyFont="1" applyFill="1" applyBorder="1" applyAlignment="1">
      <alignment horizontal="right"/>
    </xf>
    <xf numFmtId="2" fontId="5" fillId="30" borderId="12" xfId="55" applyNumberFormat="1" applyFont="1" applyFill="1" applyBorder="1" applyAlignment="1">
      <alignment horizontal="right"/>
      <protection/>
    </xf>
    <xf numFmtId="196" fontId="5" fillId="30" borderId="10" xfId="0" applyNumberFormat="1" applyFont="1" applyFill="1" applyBorder="1" applyAlignment="1">
      <alignment wrapText="1"/>
    </xf>
    <xf numFmtId="2" fontId="5" fillId="30" borderId="12" xfId="0" applyNumberFormat="1" applyFont="1" applyFill="1" applyBorder="1" applyAlignment="1">
      <alignment horizontal="right"/>
    </xf>
    <xf numFmtId="196" fontId="5" fillId="30" borderId="13" xfId="0" applyNumberFormat="1" applyFont="1" applyFill="1" applyBorder="1" applyAlignment="1">
      <alignment horizontal="right" wrapText="1"/>
    </xf>
    <xf numFmtId="2" fontId="1" fillId="31" borderId="12" xfId="0" applyNumberFormat="1" applyFont="1" applyFill="1" applyBorder="1" applyAlignment="1">
      <alignment horizontal="right"/>
    </xf>
    <xf numFmtId="196" fontId="1" fillId="30" borderId="13" xfId="0" applyNumberFormat="1" applyFont="1" applyFill="1" applyBorder="1" applyAlignment="1">
      <alignment horizontal="right" wrapText="1"/>
    </xf>
    <xf numFmtId="0" fontId="1" fillId="32" borderId="0" xfId="0" applyFont="1" applyFill="1" applyAlignment="1">
      <alignment/>
    </xf>
    <xf numFmtId="196" fontId="1" fillId="31" borderId="10" xfId="0" applyNumberFormat="1" applyFont="1" applyFill="1" applyBorder="1" applyAlignment="1">
      <alignment wrapText="1"/>
    </xf>
    <xf numFmtId="2" fontId="5" fillId="30" borderId="14" xfId="0" applyNumberFormat="1" applyFont="1" applyFill="1" applyBorder="1" applyAlignment="1">
      <alignment horizontal="right"/>
    </xf>
    <xf numFmtId="0" fontId="5" fillId="30" borderId="10" xfId="55" applyFont="1" applyFill="1" applyBorder="1">
      <alignment/>
      <protection/>
    </xf>
    <xf numFmtId="2" fontId="5" fillId="30" borderId="15" xfId="55" applyNumberFormat="1" applyFont="1" applyFill="1" applyBorder="1" applyAlignment="1">
      <alignment horizontal="right"/>
      <protection/>
    </xf>
    <xf numFmtId="2" fontId="5" fillId="30" borderId="15" xfId="0" applyNumberFormat="1" applyFont="1" applyFill="1" applyBorder="1" applyAlignment="1">
      <alignment horizontal="right"/>
    </xf>
    <xf numFmtId="196" fontId="5" fillId="30" borderId="16" xfId="0" applyNumberFormat="1" applyFont="1" applyFill="1" applyBorder="1" applyAlignment="1">
      <alignment horizontal="right" wrapText="1"/>
    </xf>
    <xf numFmtId="0" fontId="1" fillId="31" borderId="17" xfId="0" applyFont="1" applyFill="1" applyBorder="1" applyAlignment="1">
      <alignment horizontal="center" vertical="center" wrapText="1"/>
    </xf>
    <xf numFmtId="0" fontId="1" fillId="31" borderId="15" xfId="0" applyFont="1" applyFill="1" applyBorder="1" applyAlignment="1">
      <alignment horizontal="center" vertical="center" wrapText="1"/>
    </xf>
    <xf numFmtId="196" fontId="5" fillId="31" borderId="10" xfId="0" applyNumberFormat="1" applyFont="1" applyFill="1" applyBorder="1" applyAlignment="1">
      <alignment/>
    </xf>
    <xf numFmtId="2" fontId="5" fillId="31" borderId="18" xfId="0" applyNumberFormat="1" applyFont="1" applyFill="1" applyBorder="1" applyAlignment="1">
      <alignment horizontal="right"/>
    </xf>
    <xf numFmtId="2" fontId="5" fillId="31" borderId="19" xfId="0" applyNumberFormat="1" applyFont="1" applyFill="1" applyBorder="1" applyAlignment="1">
      <alignment horizontal="right"/>
    </xf>
    <xf numFmtId="2" fontId="1" fillId="31" borderId="17" xfId="0" applyNumberFormat="1" applyFont="1" applyFill="1" applyBorder="1" applyAlignment="1">
      <alignment horizontal="right"/>
    </xf>
    <xf numFmtId="2" fontId="1" fillId="31" borderId="15" xfId="0" applyNumberFormat="1" applyFont="1" applyFill="1" applyBorder="1" applyAlignment="1">
      <alignment horizontal="right"/>
    </xf>
    <xf numFmtId="0" fontId="1" fillId="31" borderId="10" xfId="0" applyFont="1" applyFill="1" applyBorder="1" applyAlignment="1">
      <alignment wrapText="1"/>
    </xf>
    <xf numFmtId="0" fontId="1" fillId="31" borderId="10" xfId="55" applyFont="1" applyFill="1" applyBorder="1" applyAlignment="1">
      <alignment wrapText="1"/>
      <protection/>
    </xf>
    <xf numFmtId="196" fontId="1" fillId="31" borderId="13" xfId="0" applyNumberFormat="1" applyFont="1" applyFill="1" applyBorder="1" applyAlignment="1">
      <alignment horizontal="right" wrapText="1"/>
    </xf>
    <xf numFmtId="0" fontId="1" fillId="31" borderId="10" xfId="0" applyFont="1" applyFill="1" applyBorder="1" applyAlignment="1">
      <alignment/>
    </xf>
    <xf numFmtId="0" fontId="1" fillId="31" borderId="12" xfId="0" applyFont="1" applyFill="1" applyBorder="1" applyAlignment="1">
      <alignment/>
    </xf>
    <xf numFmtId="2" fontId="1" fillId="31" borderId="12" xfId="55" applyNumberFormat="1" applyFont="1" applyFill="1" applyBorder="1" applyAlignment="1">
      <alignment horizontal="right"/>
      <protection/>
    </xf>
    <xf numFmtId="196" fontId="5" fillId="31" borderId="10" xfId="0" applyNumberFormat="1" applyFont="1" applyFill="1" applyBorder="1" applyAlignment="1">
      <alignment wrapText="1"/>
    </xf>
    <xf numFmtId="2" fontId="5" fillId="31" borderId="12" xfId="0" applyNumberFormat="1" applyFont="1" applyFill="1" applyBorder="1" applyAlignment="1">
      <alignment horizontal="right"/>
    </xf>
    <xf numFmtId="2" fontId="5" fillId="31" borderId="15" xfId="0" applyNumberFormat="1" applyFont="1" applyFill="1" applyBorder="1" applyAlignment="1">
      <alignment horizontal="right"/>
    </xf>
    <xf numFmtId="0" fontId="1" fillId="31" borderId="10" xfId="0" applyNumberFormat="1" applyFont="1" applyFill="1" applyBorder="1" applyAlignment="1">
      <alignment wrapText="1"/>
    </xf>
    <xf numFmtId="2" fontId="1" fillId="31" borderId="13" xfId="0" applyNumberFormat="1" applyFont="1" applyFill="1" applyBorder="1" applyAlignment="1">
      <alignment horizontal="right"/>
    </xf>
    <xf numFmtId="196" fontId="1" fillId="31" borderId="10" xfId="0" applyNumberFormat="1" applyFont="1" applyFill="1" applyBorder="1" applyAlignment="1">
      <alignment/>
    </xf>
    <xf numFmtId="210" fontId="1" fillId="31" borderId="10" xfId="0" applyNumberFormat="1" applyFont="1" applyFill="1" applyBorder="1" applyAlignment="1">
      <alignment wrapText="1"/>
    </xf>
    <xf numFmtId="2" fontId="1" fillId="31" borderId="20" xfId="0" applyNumberFormat="1" applyFont="1" applyFill="1" applyBorder="1" applyAlignment="1">
      <alignment horizontal="right"/>
    </xf>
    <xf numFmtId="2" fontId="5" fillId="31" borderId="13" xfId="0" applyNumberFormat="1" applyFont="1" applyFill="1" applyBorder="1" applyAlignment="1">
      <alignment horizontal="right"/>
    </xf>
    <xf numFmtId="2" fontId="5" fillId="31" borderId="16" xfId="0" applyNumberFormat="1" applyFont="1" applyFill="1" applyBorder="1" applyAlignment="1">
      <alignment horizontal="right"/>
    </xf>
    <xf numFmtId="2" fontId="5" fillId="31" borderId="17" xfId="0" applyNumberFormat="1" applyFont="1" applyFill="1" applyBorder="1" applyAlignment="1">
      <alignment horizontal="right"/>
    </xf>
    <xf numFmtId="196" fontId="5" fillId="31" borderId="13" xfId="0" applyNumberFormat="1" applyFont="1" applyFill="1" applyBorder="1" applyAlignment="1">
      <alignment horizontal="right" wrapText="1"/>
    </xf>
    <xf numFmtId="196" fontId="5" fillId="31" borderId="16" xfId="0" applyNumberFormat="1" applyFont="1" applyFill="1" applyBorder="1" applyAlignment="1">
      <alignment horizontal="right" wrapText="1"/>
    </xf>
    <xf numFmtId="196" fontId="5" fillId="31" borderId="13" xfId="0" applyNumberFormat="1" applyFont="1" applyFill="1" applyBorder="1" applyAlignment="1">
      <alignment horizontal="right"/>
    </xf>
    <xf numFmtId="196" fontId="5" fillId="31" borderId="16" xfId="0" applyNumberFormat="1" applyFont="1" applyFill="1" applyBorder="1" applyAlignment="1">
      <alignment horizontal="right"/>
    </xf>
    <xf numFmtId="0" fontId="1" fillId="31" borderId="10" xfId="55" applyNumberFormat="1" applyFont="1" applyFill="1" applyBorder="1" applyAlignment="1">
      <alignment horizontal="left" vertical="center" wrapText="1"/>
      <protection/>
    </xf>
    <xf numFmtId="49" fontId="1" fillId="31" borderId="10" xfId="55" applyNumberFormat="1" applyFont="1" applyFill="1" applyBorder="1" applyAlignment="1">
      <alignment horizontal="left" vertical="center" wrapText="1"/>
      <protection/>
    </xf>
    <xf numFmtId="0" fontId="1" fillId="31" borderId="21" xfId="0" applyFont="1" applyFill="1" applyBorder="1" applyAlignment="1">
      <alignment wrapText="1"/>
    </xf>
    <xf numFmtId="196" fontId="5" fillId="31" borderId="22" xfId="0" applyNumberFormat="1" applyFont="1" applyFill="1" applyBorder="1" applyAlignment="1">
      <alignment wrapText="1"/>
    </xf>
    <xf numFmtId="2" fontId="5" fillId="31" borderId="23" xfId="0" applyNumberFormat="1" applyFont="1" applyFill="1" applyBorder="1" applyAlignment="1">
      <alignment horizontal="right"/>
    </xf>
    <xf numFmtId="2" fontId="5" fillId="31" borderId="24" xfId="0" applyNumberFormat="1" applyFont="1" applyFill="1" applyBorder="1" applyAlignment="1">
      <alignment horizontal="right"/>
    </xf>
    <xf numFmtId="0" fontId="5" fillId="31" borderId="21" xfId="0" applyFont="1" applyFill="1" applyBorder="1" applyAlignment="1">
      <alignment/>
    </xf>
    <xf numFmtId="49" fontId="5" fillId="31" borderId="12" xfId="0" applyNumberFormat="1" applyFont="1" applyFill="1" applyBorder="1" applyAlignment="1">
      <alignment horizontal="right"/>
    </xf>
    <xf numFmtId="49" fontId="5" fillId="31" borderId="15" xfId="0" applyNumberFormat="1" applyFont="1" applyFill="1" applyBorder="1" applyAlignment="1">
      <alignment horizontal="right"/>
    </xf>
    <xf numFmtId="0" fontId="5" fillId="31" borderId="10" xfId="55" applyFont="1" applyFill="1" applyBorder="1" applyAlignment="1">
      <alignment wrapText="1"/>
      <protection/>
    </xf>
    <xf numFmtId="0" fontId="1" fillId="30" borderId="10" xfId="55" applyFont="1" applyFill="1" applyBorder="1" applyAlignment="1">
      <alignment wrapText="1"/>
      <protection/>
    </xf>
    <xf numFmtId="196" fontId="1" fillId="30" borderId="16" xfId="0" applyNumberFormat="1" applyFont="1" applyFill="1" applyBorder="1" applyAlignment="1">
      <alignment horizontal="right" wrapText="1"/>
    </xf>
    <xf numFmtId="2" fontId="5" fillId="31" borderId="13" xfId="55" applyNumberFormat="1" applyFont="1" applyFill="1" applyBorder="1" applyAlignment="1">
      <alignment horizontal="right" vertical="center" wrapText="1"/>
      <protection/>
    </xf>
    <xf numFmtId="2" fontId="5" fillId="31" borderId="16" xfId="55" applyNumberFormat="1" applyFont="1" applyFill="1" applyBorder="1" applyAlignment="1">
      <alignment horizontal="right" vertical="center" wrapText="1"/>
      <protection/>
    </xf>
    <xf numFmtId="2" fontId="5" fillId="31" borderId="13" xfId="0" applyNumberFormat="1" applyFont="1" applyFill="1" applyBorder="1" applyAlignment="1">
      <alignment horizontal="right" wrapText="1"/>
    </xf>
    <xf numFmtId="2" fontId="5" fillId="31" borderId="16" xfId="0" applyNumberFormat="1" applyFont="1" applyFill="1" applyBorder="1" applyAlignment="1">
      <alignment horizontal="right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26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31" borderId="27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31" borderId="28" xfId="0" applyFont="1" applyFill="1" applyBorder="1" applyAlignment="1">
      <alignment horizontal="center" vertical="center" wrapText="1"/>
    </xf>
    <xf numFmtId="0" fontId="5" fillId="31" borderId="29" xfId="0" applyFont="1" applyFill="1" applyBorder="1" applyAlignment="1">
      <alignment horizontal="center" vertical="center" wrapText="1"/>
    </xf>
    <xf numFmtId="0" fontId="5" fillId="31" borderId="18" xfId="0" applyFont="1" applyFill="1" applyBorder="1" applyAlignment="1">
      <alignment horizontal="center" vertical="center" wrapText="1"/>
    </xf>
    <xf numFmtId="0" fontId="5" fillId="31" borderId="30" xfId="0" applyFont="1" applyFill="1" applyBorder="1" applyAlignment="1">
      <alignment horizontal="center" vertical="center" wrapText="1"/>
    </xf>
    <xf numFmtId="0" fontId="5" fillId="31" borderId="31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25" xfId="55" applyFont="1" applyFill="1" applyBorder="1" applyAlignment="1">
      <alignment horizontal="center" vertical="center" wrapText="1"/>
      <protection/>
    </xf>
    <xf numFmtId="0" fontId="5" fillId="31" borderId="26" xfId="55" applyFont="1" applyFill="1" applyBorder="1" applyAlignment="1">
      <alignment horizontal="center" vertical="center" wrapText="1"/>
      <protection/>
    </xf>
    <xf numFmtId="0" fontId="5" fillId="31" borderId="11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tabSelected="1" zoomScalePageLayoutView="0" workbookViewId="0" topLeftCell="A1">
      <pane xSplit="1" topLeftCell="K1" activePane="topRight" state="frozen"/>
      <selection pane="topLeft" activeCell="A1" sqref="A1"/>
      <selection pane="topRight" activeCell="P10" sqref="P10"/>
    </sheetView>
  </sheetViews>
  <sheetFormatPr defaultColWidth="9.140625" defaultRowHeight="12.75"/>
  <cols>
    <col min="1" max="1" width="44.7109375" style="1" customWidth="1"/>
    <col min="2" max="3" width="12.28125" style="1" customWidth="1"/>
    <col min="4" max="4" width="13.140625" style="1" customWidth="1"/>
    <col min="5" max="5" width="12.28125" style="1" customWidth="1"/>
    <col min="6" max="6" width="15.8515625" style="1" customWidth="1"/>
    <col min="7" max="7" width="15.7109375" style="1" customWidth="1"/>
    <col min="8" max="8" width="14.00390625" style="1" customWidth="1"/>
    <col min="9" max="9" width="13.28125" style="1" customWidth="1"/>
    <col min="10" max="10" width="12.28125" style="1" customWidth="1"/>
    <col min="11" max="11" width="18.8515625" style="1" customWidth="1"/>
    <col min="12" max="12" width="15.28125" style="1" customWidth="1"/>
    <col min="13" max="13" width="12.28125" style="1" customWidth="1"/>
    <col min="14" max="14" width="19.28125" style="1" customWidth="1"/>
    <col min="15" max="15" width="12.28125" style="1" customWidth="1"/>
    <col min="16" max="16" width="13.8515625" style="1" customWidth="1"/>
    <col min="17" max="17" width="16.28125" style="1" customWidth="1"/>
    <col min="18" max="18" width="12.8515625" style="1" customWidth="1"/>
    <col min="19" max="19" width="15.28125" style="1" customWidth="1"/>
    <col min="20" max="16384" width="9.140625" style="1" customWidth="1"/>
  </cols>
  <sheetData>
    <row r="1" spans="1:2" ht="15">
      <c r="A1" s="2" t="s">
        <v>131</v>
      </c>
      <c r="B1" s="3"/>
    </row>
    <row r="2" ht="15.75" thickBot="1">
      <c r="B2" s="3"/>
    </row>
    <row r="3" spans="1:18" ht="15" customHeight="1">
      <c r="A3" s="66" t="s">
        <v>21</v>
      </c>
      <c r="B3" s="68" t="s">
        <v>118</v>
      </c>
      <c r="C3" s="63" t="s">
        <v>117</v>
      </c>
      <c r="D3" s="63" t="s">
        <v>11</v>
      </c>
      <c r="E3" s="63" t="s">
        <v>0</v>
      </c>
      <c r="F3" s="63" t="s">
        <v>1</v>
      </c>
      <c r="G3" s="63" t="s">
        <v>12</v>
      </c>
      <c r="H3" s="63" t="s">
        <v>13</v>
      </c>
      <c r="I3" s="63" t="s">
        <v>14</v>
      </c>
      <c r="J3" s="63" t="s">
        <v>15</v>
      </c>
      <c r="K3" s="63" t="s">
        <v>16</v>
      </c>
      <c r="L3" s="63" t="s">
        <v>20</v>
      </c>
      <c r="M3" s="63" t="s">
        <v>17</v>
      </c>
      <c r="N3" s="74" t="s">
        <v>19</v>
      </c>
      <c r="O3" s="63" t="s">
        <v>3</v>
      </c>
      <c r="P3" s="63" t="s">
        <v>2</v>
      </c>
      <c r="Q3" s="63" t="s">
        <v>18</v>
      </c>
      <c r="R3" s="71" t="s">
        <v>51</v>
      </c>
    </row>
    <row r="4" spans="1:18" ht="15">
      <c r="A4" s="67"/>
      <c r="B4" s="69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75"/>
      <c r="O4" s="64"/>
      <c r="P4" s="64"/>
      <c r="Q4" s="64"/>
      <c r="R4" s="72"/>
    </row>
    <row r="5" spans="1:18" ht="15">
      <c r="A5" s="67"/>
      <c r="B5" s="6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75"/>
      <c r="O5" s="64"/>
      <c r="P5" s="64"/>
      <c r="Q5" s="64"/>
      <c r="R5" s="72"/>
    </row>
    <row r="6" spans="1:18" ht="57" customHeight="1">
      <c r="A6" s="67"/>
      <c r="B6" s="70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76"/>
      <c r="O6" s="65"/>
      <c r="P6" s="65"/>
      <c r="Q6" s="65"/>
      <c r="R6" s="73"/>
    </row>
    <row r="7" spans="1:18" ht="30" hidden="1">
      <c r="A7" s="67"/>
      <c r="B7" s="19" t="s">
        <v>63</v>
      </c>
      <c r="C7" s="19" t="s">
        <v>63</v>
      </c>
      <c r="D7" s="19" t="s">
        <v>63</v>
      </c>
      <c r="E7" s="19" t="s">
        <v>63</v>
      </c>
      <c r="F7" s="19" t="s">
        <v>63</v>
      </c>
      <c r="G7" s="19" t="s">
        <v>63</v>
      </c>
      <c r="H7" s="19" t="s">
        <v>63</v>
      </c>
      <c r="I7" s="19" t="s">
        <v>63</v>
      </c>
      <c r="J7" s="19" t="s">
        <v>63</v>
      </c>
      <c r="K7" s="19" t="s">
        <v>63</v>
      </c>
      <c r="L7" s="19" t="s">
        <v>63</v>
      </c>
      <c r="M7" s="19" t="s">
        <v>63</v>
      </c>
      <c r="N7" s="19" t="s">
        <v>63</v>
      </c>
      <c r="O7" s="19" t="s">
        <v>63</v>
      </c>
      <c r="P7" s="19" t="s">
        <v>63</v>
      </c>
      <c r="Q7" s="19" t="s">
        <v>63</v>
      </c>
      <c r="R7" s="20" t="s">
        <v>63</v>
      </c>
    </row>
    <row r="8" spans="1:18" ht="15">
      <c r="A8" s="4" t="s">
        <v>22</v>
      </c>
      <c r="B8" s="5">
        <f aca="true" t="shared" si="0" ref="B8:R8">B9+B17+B19+B21+B23</f>
        <v>2249558</v>
      </c>
      <c r="C8" s="5">
        <f t="shared" si="0"/>
        <v>0</v>
      </c>
      <c r="D8" s="5">
        <f t="shared" si="0"/>
        <v>679400</v>
      </c>
      <c r="E8" s="5">
        <f t="shared" si="0"/>
        <v>69300</v>
      </c>
      <c r="F8" s="5">
        <f t="shared" si="0"/>
        <v>0</v>
      </c>
      <c r="G8" s="5">
        <f t="shared" si="0"/>
        <v>178000</v>
      </c>
      <c r="H8" s="5">
        <f t="shared" si="0"/>
        <v>0</v>
      </c>
      <c r="I8" s="5">
        <f t="shared" si="0"/>
        <v>179800</v>
      </c>
      <c r="J8" s="5">
        <f t="shared" si="0"/>
        <v>387100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54200</v>
      </c>
      <c r="P8" s="5">
        <f t="shared" si="0"/>
        <v>15000</v>
      </c>
      <c r="Q8" s="5">
        <f t="shared" si="0"/>
        <v>38000</v>
      </c>
      <c r="R8" s="14">
        <f t="shared" si="0"/>
        <v>3850358</v>
      </c>
    </row>
    <row r="9" spans="1:18" s="12" customFormat="1" ht="15">
      <c r="A9" s="21" t="s">
        <v>110</v>
      </c>
      <c r="B9" s="22">
        <f aca="true" t="shared" si="1" ref="B9:R9">SUM(B10:B16)</f>
        <v>2249558</v>
      </c>
      <c r="C9" s="22">
        <f t="shared" si="1"/>
        <v>0</v>
      </c>
      <c r="D9" s="22">
        <f t="shared" si="1"/>
        <v>679400</v>
      </c>
      <c r="E9" s="22">
        <f t="shared" si="1"/>
        <v>69300</v>
      </c>
      <c r="F9" s="22">
        <f t="shared" si="1"/>
        <v>0</v>
      </c>
      <c r="G9" s="22">
        <f t="shared" si="1"/>
        <v>178000</v>
      </c>
      <c r="H9" s="22">
        <f t="shared" si="1"/>
        <v>0</v>
      </c>
      <c r="I9" s="22">
        <f t="shared" si="1"/>
        <v>179800</v>
      </c>
      <c r="J9" s="22">
        <f t="shared" si="1"/>
        <v>247900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52200</v>
      </c>
      <c r="P9" s="22">
        <f t="shared" si="1"/>
        <v>15000</v>
      </c>
      <c r="Q9" s="22">
        <f t="shared" si="1"/>
        <v>38000</v>
      </c>
      <c r="R9" s="23">
        <f t="shared" si="1"/>
        <v>3709158</v>
      </c>
    </row>
    <row r="10" spans="1:18" ht="30">
      <c r="A10" s="13" t="s">
        <v>119</v>
      </c>
      <c r="B10" s="10">
        <v>1514875</v>
      </c>
      <c r="C10" s="10"/>
      <c r="D10" s="10">
        <v>457500</v>
      </c>
      <c r="E10" s="10">
        <f>65300+4000</f>
        <v>69300</v>
      </c>
      <c r="F10" s="10"/>
      <c r="G10" s="10">
        <v>178000</v>
      </c>
      <c r="H10" s="10"/>
      <c r="I10" s="10">
        <v>179800</v>
      </c>
      <c r="J10" s="10">
        <v>127900</v>
      </c>
      <c r="K10" s="10"/>
      <c r="L10" s="10"/>
      <c r="M10" s="10"/>
      <c r="N10" s="10"/>
      <c r="O10" s="10">
        <v>2200</v>
      </c>
      <c r="P10" s="10">
        <v>15000</v>
      </c>
      <c r="Q10" s="24">
        <v>37000</v>
      </c>
      <c r="R10" s="25">
        <f aca="true" t="shared" si="2" ref="R10:R16">B10+C10+D10+E10+F10+G10+H10+I10+J10+K10+L10+M10+N10+O10+P10+Q10</f>
        <v>2581575</v>
      </c>
    </row>
    <row r="11" spans="1:18" ht="30">
      <c r="A11" s="13" t="s">
        <v>79</v>
      </c>
      <c r="B11" s="10">
        <v>513160</v>
      </c>
      <c r="C11" s="10"/>
      <c r="D11" s="10">
        <v>155000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4"/>
      <c r="R11" s="25">
        <f t="shared" si="2"/>
        <v>668160</v>
      </c>
    </row>
    <row r="12" spans="1:18" ht="18" customHeight="1">
      <c r="A12" s="13" t="s">
        <v>120</v>
      </c>
      <c r="B12" s="10">
        <v>221523</v>
      </c>
      <c r="C12" s="10"/>
      <c r="D12" s="10">
        <v>66900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4"/>
      <c r="R12" s="25">
        <f t="shared" si="2"/>
        <v>288423</v>
      </c>
    </row>
    <row r="13" spans="1:18" ht="15">
      <c r="A13" s="13" t="s">
        <v>33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v>50000</v>
      </c>
      <c r="P13" s="10"/>
      <c r="Q13" s="24"/>
      <c r="R13" s="25">
        <f t="shared" si="2"/>
        <v>50000</v>
      </c>
    </row>
    <row r="14" spans="1:18" ht="15">
      <c r="A14" s="13" t="s">
        <v>113</v>
      </c>
      <c r="B14" s="10"/>
      <c r="C14" s="10"/>
      <c r="D14" s="10"/>
      <c r="E14" s="10"/>
      <c r="F14" s="10"/>
      <c r="G14" s="10"/>
      <c r="H14" s="10"/>
      <c r="I14" s="10"/>
      <c r="J14" s="10">
        <v>100000</v>
      </c>
      <c r="K14" s="10"/>
      <c r="L14" s="10"/>
      <c r="M14" s="10"/>
      <c r="N14" s="10"/>
      <c r="O14" s="10"/>
      <c r="P14" s="10"/>
      <c r="Q14" s="24"/>
      <c r="R14" s="25">
        <f t="shared" si="2"/>
        <v>100000</v>
      </c>
    </row>
    <row r="15" spans="1:18" ht="18" customHeight="1">
      <c r="A15" s="26" t="s">
        <v>80</v>
      </c>
      <c r="B15" s="10"/>
      <c r="C15" s="10"/>
      <c r="D15" s="10"/>
      <c r="E15" s="10"/>
      <c r="F15" s="10"/>
      <c r="G15" s="10"/>
      <c r="H15" s="10"/>
      <c r="I15" s="10"/>
      <c r="J15" s="10">
        <v>20000</v>
      </c>
      <c r="K15" s="10"/>
      <c r="L15" s="10"/>
      <c r="M15" s="10"/>
      <c r="N15" s="10"/>
      <c r="O15" s="10"/>
      <c r="P15" s="10"/>
      <c r="Q15" s="24"/>
      <c r="R15" s="25">
        <f t="shared" si="2"/>
        <v>20000</v>
      </c>
    </row>
    <row r="16" spans="1:18" ht="45.75" customHeight="1">
      <c r="A16" s="13" t="s">
        <v>52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4">
        <v>1000</v>
      </c>
      <c r="R16" s="25">
        <f t="shared" si="2"/>
        <v>1000</v>
      </c>
    </row>
    <row r="17" spans="1:18" ht="75" customHeight="1">
      <c r="A17" s="56" t="s">
        <v>105</v>
      </c>
      <c r="B17" s="45">
        <f aca="true" t="shared" si="3" ref="B17:R17">B18</f>
        <v>0</v>
      </c>
      <c r="C17" s="45">
        <f t="shared" si="3"/>
        <v>0</v>
      </c>
      <c r="D17" s="45">
        <f t="shared" si="3"/>
        <v>0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5">
        <f t="shared" si="3"/>
        <v>0</v>
      </c>
      <c r="I17" s="45">
        <f t="shared" si="3"/>
        <v>0</v>
      </c>
      <c r="J17" s="45">
        <f t="shared" si="3"/>
        <v>29200</v>
      </c>
      <c r="K17" s="45">
        <f t="shared" si="3"/>
        <v>0</v>
      </c>
      <c r="L17" s="45">
        <f t="shared" si="3"/>
        <v>0</v>
      </c>
      <c r="M17" s="45">
        <f t="shared" si="3"/>
        <v>0</v>
      </c>
      <c r="N17" s="45">
        <f t="shared" si="3"/>
        <v>0</v>
      </c>
      <c r="O17" s="45">
        <f t="shared" si="3"/>
        <v>0</v>
      </c>
      <c r="P17" s="45">
        <f t="shared" si="3"/>
        <v>0</v>
      </c>
      <c r="Q17" s="45">
        <f t="shared" si="3"/>
        <v>0</v>
      </c>
      <c r="R17" s="46">
        <f t="shared" si="3"/>
        <v>29200</v>
      </c>
    </row>
    <row r="18" spans="1:18" ht="45">
      <c r="A18" s="13" t="s">
        <v>29</v>
      </c>
      <c r="B18" s="10"/>
      <c r="C18" s="10"/>
      <c r="D18" s="10"/>
      <c r="E18" s="10"/>
      <c r="F18" s="10"/>
      <c r="G18" s="10"/>
      <c r="H18" s="10"/>
      <c r="I18" s="10"/>
      <c r="J18" s="10">
        <v>29200</v>
      </c>
      <c r="K18" s="10"/>
      <c r="L18" s="10"/>
      <c r="M18" s="10"/>
      <c r="N18" s="10"/>
      <c r="O18" s="10"/>
      <c r="P18" s="10"/>
      <c r="Q18" s="24"/>
      <c r="R18" s="25">
        <f>B18+C18+D18+E18+F18+G18+H18+I18+J18+K18+L18+M18+N18+O18+P18+Q18</f>
        <v>29200</v>
      </c>
    </row>
    <row r="19" spans="1:18" ht="106.5" customHeight="1">
      <c r="A19" s="32" t="s">
        <v>106</v>
      </c>
      <c r="B19" s="43">
        <f aca="true" t="shared" si="4" ref="B19:R19">B20</f>
        <v>0</v>
      </c>
      <c r="C19" s="43">
        <f t="shared" si="4"/>
        <v>0</v>
      </c>
      <c r="D19" s="43">
        <f t="shared" si="4"/>
        <v>0</v>
      </c>
      <c r="E19" s="43">
        <f t="shared" si="4"/>
        <v>0</v>
      </c>
      <c r="F19" s="43">
        <f t="shared" si="4"/>
        <v>0</v>
      </c>
      <c r="G19" s="43">
        <f t="shared" si="4"/>
        <v>0</v>
      </c>
      <c r="H19" s="43">
        <f t="shared" si="4"/>
        <v>0</v>
      </c>
      <c r="I19" s="43">
        <f t="shared" si="4"/>
        <v>0</v>
      </c>
      <c r="J19" s="43">
        <f t="shared" si="4"/>
        <v>10000</v>
      </c>
      <c r="K19" s="43">
        <f t="shared" si="4"/>
        <v>0</v>
      </c>
      <c r="L19" s="43">
        <f t="shared" si="4"/>
        <v>0</v>
      </c>
      <c r="M19" s="43">
        <f t="shared" si="4"/>
        <v>0</v>
      </c>
      <c r="N19" s="43">
        <f t="shared" si="4"/>
        <v>0</v>
      </c>
      <c r="O19" s="43">
        <f t="shared" si="4"/>
        <v>0</v>
      </c>
      <c r="P19" s="43">
        <f t="shared" si="4"/>
        <v>0</v>
      </c>
      <c r="Q19" s="43">
        <f t="shared" si="4"/>
        <v>0</v>
      </c>
      <c r="R19" s="44">
        <f t="shared" si="4"/>
        <v>10000</v>
      </c>
    </row>
    <row r="20" spans="1:18" ht="15">
      <c r="A20" s="29" t="s">
        <v>134</v>
      </c>
      <c r="B20" s="30"/>
      <c r="C20" s="30"/>
      <c r="D20" s="30"/>
      <c r="E20" s="30"/>
      <c r="F20" s="30"/>
      <c r="G20" s="30"/>
      <c r="H20" s="30"/>
      <c r="I20" s="30"/>
      <c r="J20" s="30">
        <v>10000</v>
      </c>
      <c r="K20" s="30"/>
      <c r="L20" s="30"/>
      <c r="M20" s="30"/>
      <c r="N20" s="30"/>
      <c r="O20" s="30"/>
      <c r="P20" s="30"/>
      <c r="Q20" s="30"/>
      <c r="R20" s="25">
        <f>B20+C20+D20+E20+F20+G20+H20+I20+J20+K20+L20+M20+N20+O20+P20+Q20</f>
        <v>10000</v>
      </c>
    </row>
    <row r="21" spans="1:18" ht="76.5" customHeight="1">
      <c r="A21" s="32" t="s">
        <v>107</v>
      </c>
      <c r="B21" s="45">
        <f aca="true" t="shared" si="5" ref="B21:R21">B22</f>
        <v>0</v>
      </c>
      <c r="C21" s="45">
        <f t="shared" si="5"/>
        <v>0</v>
      </c>
      <c r="D21" s="45">
        <f t="shared" si="5"/>
        <v>0</v>
      </c>
      <c r="E21" s="45">
        <f t="shared" si="5"/>
        <v>0</v>
      </c>
      <c r="F21" s="45">
        <f t="shared" si="5"/>
        <v>0</v>
      </c>
      <c r="G21" s="45">
        <f t="shared" si="5"/>
        <v>0</v>
      </c>
      <c r="H21" s="45">
        <f t="shared" si="5"/>
        <v>0</v>
      </c>
      <c r="I21" s="45">
        <f t="shared" si="5"/>
        <v>0</v>
      </c>
      <c r="J21" s="45">
        <f t="shared" si="5"/>
        <v>0</v>
      </c>
      <c r="K21" s="45">
        <f t="shared" si="5"/>
        <v>0</v>
      </c>
      <c r="L21" s="45">
        <f t="shared" si="5"/>
        <v>0</v>
      </c>
      <c r="M21" s="45">
        <f t="shared" si="5"/>
        <v>0</v>
      </c>
      <c r="N21" s="45">
        <f t="shared" si="5"/>
        <v>0</v>
      </c>
      <c r="O21" s="45">
        <f t="shared" si="5"/>
        <v>2000</v>
      </c>
      <c r="P21" s="45">
        <f t="shared" si="5"/>
        <v>0</v>
      </c>
      <c r="Q21" s="45">
        <f t="shared" si="5"/>
        <v>0</v>
      </c>
      <c r="R21" s="46">
        <f t="shared" si="5"/>
        <v>2000</v>
      </c>
    </row>
    <row r="22" spans="1:18" ht="30" customHeight="1">
      <c r="A22" s="13" t="s">
        <v>122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2000</v>
      </c>
      <c r="P22" s="10"/>
      <c r="Q22" s="24"/>
      <c r="R22" s="25">
        <f>B22+C22+D22+E22+F22+G22+H22+I22+J22+K22+L22+M22+N22+O22+P22+Q22</f>
        <v>2000</v>
      </c>
    </row>
    <row r="23" spans="1:18" ht="43.5">
      <c r="A23" s="32" t="s">
        <v>108</v>
      </c>
      <c r="B23" s="45">
        <f aca="true" t="shared" si="6" ref="B23:R23">B24</f>
        <v>0</v>
      </c>
      <c r="C23" s="45">
        <f t="shared" si="6"/>
        <v>0</v>
      </c>
      <c r="D23" s="45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100000</v>
      </c>
      <c r="K23" s="45">
        <f t="shared" si="6"/>
        <v>0</v>
      </c>
      <c r="L23" s="45">
        <f t="shared" si="6"/>
        <v>0</v>
      </c>
      <c r="M23" s="45">
        <f t="shared" si="6"/>
        <v>0</v>
      </c>
      <c r="N23" s="45">
        <f t="shared" si="6"/>
        <v>0</v>
      </c>
      <c r="O23" s="45">
        <f t="shared" si="6"/>
        <v>0</v>
      </c>
      <c r="P23" s="45">
        <f t="shared" si="6"/>
        <v>0</v>
      </c>
      <c r="Q23" s="45">
        <f t="shared" si="6"/>
        <v>0</v>
      </c>
      <c r="R23" s="46">
        <f t="shared" si="6"/>
        <v>100000</v>
      </c>
    </row>
    <row r="24" spans="1:18" ht="44.25" customHeight="1">
      <c r="A24" s="26" t="s">
        <v>64</v>
      </c>
      <c r="B24" s="30"/>
      <c r="C24" s="30"/>
      <c r="D24" s="30"/>
      <c r="E24" s="30"/>
      <c r="F24" s="30"/>
      <c r="G24" s="30"/>
      <c r="H24" s="30"/>
      <c r="I24" s="30"/>
      <c r="J24" s="30">
        <v>100000</v>
      </c>
      <c r="K24" s="30"/>
      <c r="L24" s="30"/>
      <c r="M24" s="30"/>
      <c r="N24" s="30"/>
      <c r="O24" s="30"/>
      <c r="P24" s="30"/>
      <c r="Q24" s="30"/>
      <c r="R24" s="25">
        <f>B24+C24+D24+E24+F24+G24+H24+I24+J24+K24+L24+M24+N24+O24+P24+Q24</f>
        <v>100000</v>
      </c>
    </row>
    <row r="25" spans="1:18" s="2" customFormat="1" ht="14.25">
      <c r="A25" s="15" t="s">
        <v>34</v>
      </c>
      <c r="B25" s="6">
        <f aca="true" t="shared" si="7" ref="B25:R25">SUM(B26)</f>
        <v>68700</v>
      </c>
      <c r="C25" s="6">
        <f t="shared" si="7"/>
        <v>0</v>
      </c>
      <c r="D25" s="6">
        <f t="shared" si="7"/>
        <v>20750</v>
      </c>
      <c r="E25" s="6">
        <f t="shared" si="7"/>
        <v>2400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0</v>
      </c>
      <c r="J25" s="6">
        <f t="shared" si="7"/>
        <v>0</v>
      </c>
      <c r="K25" s="6">
        <f t="shared" si="7"/>
        <v>0</v>
      </c>
      <c r="L25" s="6">
        <f t="shared" si="7"/>
        <v>0</v>
      </c>
      <c r="M25" s="6">
        <f t="shared" si="7"/>
        <v>0</v>
      </c>
      <c r="N25" s="6">
        <f t="shared" si="7"/>
        <v>0</v>
      </c>
      <c r="O25" s="6">
        <f t="shared" si="7"/>
        <v>0</v>
      </c>
      <c r="P25" s="6">
        <f t="shared" si="7"/>
        <v>0</v>
      </c>
      <c r="Q25" s="6">
        <f t="shared" si="7"/>
        <v>7350</v>
      </c>
      <c r="R25" s="16">
        <f t="shared" si="7"/>
        <v>99200</v>
      </c>
    </row>
    <row r="26" spans="1:18" ht="30">
      <c r="A26" s="27" t="s">
        <v>115</v>
      </c>
      <c r="B26" s="31">
        <v>68700</v>
      </c>
      <c r="C26" s="31"/>
      <c r="D26" s="31">
        <v>20750</v>
      </c>
      <c r="E26" s="31">
        <v>2400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>
        <v>7350</v>
      </c>
      <c r="R26" s="25">
        <f>B26+C26+D26+E26+F26+G26+H26+I26+J26+K26+L26+M26+N26+O26+P26+Q26</f>
        <v>99200</v>
      </c>
    </row>
    <row r="27" spans="1:18" ht="47.25" customHeight="1">
      <c r="A27" s="7" t="s">
        <v>121</v>
      </c>
      <c r="B27" s="8">
        <f>B28</f>
        <v>0</v>
      </c>
      <c r="C27" s="8">
        <f aca="true" t="shared" si="8" ref="C27:R28">C28</f>
        <v>0</v>
      </c>
      <c r="D27" s="8">
        <f t="shared" si="8"/>
        <v>0</v>
      </c>
      <c r="E27" s="8">
        <f t="shared" si="8"/>
        <v>0</v>
      </c>
      <c r="F27" s="8">
        <f t="shared" si="8"/>
        <v>0</v>
      </c>
      <c r="G27" s="8">
        <f t="shared" si="8"/>
        <v>0</v>
      </c>
      <c r="H27" s="8">
        <f t="shared" si="8"/>
        <v>0</v>
      </c>
      <c r="I27" s="8">
        <f t="shared" si="8"/>
        <v>0</v>
      </c>
      <c r="J27" s="8">
        <f t="shared" si="8"/>
        <v>340800</v>
      </c>
      <c r="K27" s="8">
        <f t="shared" si="8"/>
        <v>0</v>
      </c>
      <c r="L27" s="8">
        <f t="shared" si="8"/>
        <v>0</v>
      </c>
      <c r="M27" s="8">
        <f t="shared" si="8"/>
        <v>0</v>
      </c>
      <c r="N27" s="8">
        <f t="shared" si="8"/>
        <v>0</v>
      </c>
      <c r="O27" s="8">
        <f t="shared" si="8"/>
        <v>0</v>
      </c>
      <c r="P27" s="8">
        <f t="shared" si="8"/>
        <v>0</v>
      </c>
      <c r="Q27" s="8">
        <f t="shared" si="8"/>
        <v>0</v>
      </c>
      <c r="R27" s="17">
        <f t="shared" si="8"/>
        <v>340800</v>
      </c>
    </row>
    <row r="28" spans="1:18" ht="63.75" customHeight="1">
      <c r="A28" s="32" t="s">
        <v>92</v>
      </c>
      <c r="B28" s="40">
        <f>B29</f>
        <v>0</v>
      </c>
      <c r="C28" s="40">
        <f t="shared" si="8"/>
        <v>0</v>
      </c>
      <c r="D28" s="40">
        <f t="shared" si="8"/>
        <v>0</v>
      </c>
      <c r="E28" s="40">
        <f t="shared" si="8"/>
        <v>0</v>
      </c>
      <c r="F28" s="40">
        <f t="shared" si="8"/>
        <v>0</v>
      </c>
      <c r="G28" s="40">
        <f t="shared" si="8"/>
        <v>0</v>
      </c>
      <c r="H28" s="40">
        <f t="shared" si="8"/>
        <v>0</v>
      </c>
      <c r="I28" s="40">
        <f t="shared" si="8"/>
        <v>0</v>
      </c>
      <c r="J28" s="40">
        <f t="shared" si="8"/>
        <v>340800</v>
      </c>
      <c r="K28" s="40">
        <f t="shared" si="8"/>
        <v>0</v>
      </c>
      <c r="L28" s="40">
        <f t="shared" si="8"/>
        <v>0</v>
      </c>
      <c r="M28" s="40">
        <f t="shared" si="8"/>
        <v>0</v>
      </c>
      <c r="N28" s="40">
        <f t="shared" si="8"/>
        <v>0</v>
      </c>
      <c r="O28" s="40">
        <f t="shared" si="8"/>
        <v>0</v>
      </c>
      <c r="P28" s="40">
        <f t="shared" si="8"/>
        <v>0</v>
      </c>
      <c r="Q28" s="40">
        <f t="shared" si="8"/>
        <v>0</v>
      </c>
      <c r="R28" s="41">
        <f t="shared" si="8"/>
        <v>340800</v>
      </c>
    </row>
    <row r="29" spans="1:18" ht="33.75" customHeight="1">
      <c r="A29" s="13" t="s">
        <v>112</v>
      </c>
      <c r="B29" s="36"/>
      <c r="C29" s="36"/>
      <c r="D29" s="36"/>
      <c r="E29" s="36"/>
      <c r="F29" s="36"/>
      <c r="G29" s="36"/>
      <c r="H29" s="36"/>
      <c r="I29" s="36"/>
      <c r="J29" s="36">
        <v>340800</v>
      </c>
      <c r="K29" s="36"/>
      <c r="L29" s="36"/>
      <c r="M29" s="36"/>
      <c r="N29" s="36"/>
      <c r="O29" s="36"/>
      <c r="P29" s="36"/>
      <c r="Q29" s="39"/>
      <c r="R29" s="25">
        <f>B29+C29+D29+E29+F29+G29+H29+I29+J29+K29+L29+M29+N29+O29+P29+Q29</f>
        <v>340800</v>
      </c>
    </row>
    <row r="30" spans="1:18" ht="15">
      <c r="A30" s="7" t="s">
        <v>25</v>
      </c>
      <c r="B30" s="8">
        <f>B31+B40</f>
        <v>0</v>
      </c>
      <c r="C30" s="8">
        <f aca="true" t="shared" si="9" ref="C30:R30">C31+C40</f>
        <v>0</v>
      </c>
      <c r="D30" s="8">
        <f t="shared" si="9"/>
        <v>0</v>
      </c>
      <c r="E30" s="8">
        <f t="shared" si="9"/>
        <v>0</v>
      </c>
      <c r="F30" s="8">
        <f t="shared" si="9"/>
        <v>0</v>
      </c>
      <c r="G30" s="8">
        <f t="shared" si="9"/>
        <v>0</v>
      </c>
      <c r="H30" s="8">
        <f t="shared" si="9"/>
        <v>0</v>
      </c>
      <c r="I30" s="8">
        <f t="shared" si="9"/>
        <v>641690</v>
      </c>
      <c r="J30" s="8">
        <f t="shared" si="9"/>
        <v>1058400</v>
      </c>
      <c r="K30" s="8">
        <f t="shared" si="9"/>
        <v>0</v>
      </c>
      <c r="L30" s="8">
        <f t="shared" si="9"/>
        <v>0</v>
      </c>
      <c r="M30" s="8">
        <f t="shared" si="9"/>
        <v>0</v>
      </c>
      <c r="N30" s="8">
        <f t="shared" si="9"/>
        <v>0</v>
      </c>
      <c r="O30" s="8">
        <f t="shared" si="9"/>
        <v>0</v>
      </c>
      <c r="P30" s="8">
        <f t="shared" si="9"/>
        <v>0</v>
      </c>
      <c r="Q30" s="8">
        <f t="shared" si="9"/>
        <v>0</v>
      </c>
      <c r="R30" s="8">
        <f t="shared" si="9"/>
        <v>1700090</v>
      </c>
    </row>
    <row r="31" spans="1:18" ht="72">
      <c r="A31" s="32" t="s">
        <v>96</v>
      </c>
      <c r="B31" s="43">
        <f aca="true" t="shared" si="10" ref="B31:R31">SUM(B32:B39)</f>
        <v>0</v>
      </c>
      <c r="C31" s="43">
        <f t="shared" si="10"/>
        <v>0</v>
      </c>
      <c r="D31" s="43">
        <f t="shared" si="10"/>
        <v>0</v>
      </c>
      <c r="E31" s="43">
        <f t="shared" si="10"/>
        <v>0</v>
      </c>
      <c r="F31" s="43">
        <f t="shared" si="10"/>
        <v>0</v>
      </c>
      <c r="G31" s="43">
        <f t="shared" si="10"/>
        <v>0</v>
      </c>
      <c r="H31" s="43">
        <f t="shared" si="10"/>
        <v>0</v>
      </c>
      <c r="I31" s="43">
        <f t="shared" si="10"/>
        <v>641690</v>
      </c>
      <c r="J31" s="43">
        <f t="shared" si="10"/>
        <v>298900</v>
      </c>
      <c r="K31" s="43">
        <f t="shared" si="10"/>
        <v>0</v>
      </c>
      <c r="L31" s="43">
        <f t="shared" si="10"/>
        <v>0</v>
      </c>
      <c r="M31" s="43">
        <f t="shared" si="10"/>
        <v>0</v>
      </c>
      <c r="N31" s="43">
        <f t="shared" si="10"/>
        <v>0</v>
      </c>
      <c r="O31" s="43">
        <f t="shared" si="10"/>
        <v>0</v>
      </c>
      <c r="P31" s="43">
        <f t="shared" si="10"/>
        <v>0</v>
      </c>
      <c r="Q31" s="43">
        <f t="shared" si="10"/>
        <v>0</v>
      </c>
      <c r="R31" s="44">
        <f t="shared" si="10"/>
        <v>940590</v>
      </c>
    </row>
    <row r="32" spans="1:18" ht="30">
      <c r="A32" s="13" t="s">
        <v>100</v>
      </c>
      <c r="B32" s="10"/>
      <c r="C32" s="10"/>
      <c r="D32" s="10"/>
      <c r="E32" s="10"/>
      <c r="F32" s="10"/>
      <c r="G32" s="10"/>
      <c r="H32" s="10"/>
      <c r="I32" s="10">
        <v>93500</v>
      </c>
      <c r="J32" s="10"/>
      <c r="K32" s="10"/>
      <c r="L32" s="10"/>
      <c r="M32" s="10"/>
      <c r="N32" s="10"/>
      <c r="O32" s="10"/>
      <c r="P32" s="10"/>
      <c r="Q32" s="24"/>
      <c r="R32" s="25">
        <f aca="true" t="shared" si="11" ref="R32:R40">B32+C32+D32+E32+F32+G32+H32+I32+J32+K32+L32+M32+N32+O32+P32+Q32</f>
        <v>93500</v>
      </c>
    </row>
    <row r="33" spans="1:18" ht="60">
      <c r="A33" s="13" t="s">
        <v>97</v>
      </c>
      <c r="B33" s="28"/>
      <c r="C33" s="28"/>
      <c r="D33" s="28"/>
      <c r="E33" s="28"/>
      <c r="F33" s="28"/>
      <c r="G33" s="28"/>
      <c r="H33" s="28"/>
      <c r="I33" s="28">
        <v>90000</v>
      </c>
      <c r="J33" s="28"/>
      <c r="K33" s="28"/>
      <c r="L33" s="28"/>
      <c r="M33" s="28"/>
      <c r="N33" s="28"/>
      <c r="O33" s="28"/>
      <c r="P33" s="28"/>
      <c r="Q33" s="28"/>
      <c r="R33" s="25">
        <f t="shared" si="11"/>
        <v>90000</v>
      </c>
    </row>
    <row r="34" spans="1:18" ht="30">
      <c r="A34" s="13" t="s">
        <v>98</v>
      </c>
      <c r="B34" s="10"/>
      <c r="C34" s="10"/>
      <c r="D34" s="10"/>
      <c r="E34" s="10"/>
      <c r="F34" s="10"/>
      <c r="G34" s="10"/>
      <c r="H34" s="10"/>
      <c r="I34" s="10">
        <v>60000</v>
      </c>
      <c r="J34" s="10"/>
      <c r="K34" s="10"/>
      <c r="L34" s="10"/>
      <c r="M34" s="10"/>
      <c r="N34" s="10"/>
      <c r="O34" s="10"/>
      <c r="P34" s="10"/>
      <c r="Q34" s="24"/>
      <c r="R34" s="25">
        <f t="shared" si="11"/>
        <v>60000</v>
      </c>
    </row>
    <row r="35" spans="1:18" ht="34.5" customHeight="1">
      <c r="A35" s="35" t="s">
        <v>99</v>
      </c>
      <c r="B35" s="10"/>
      <c r="C35" s="10"/>
      <c r="D35" s="10"/>
      <c r="E35" s="10"/>
      <c r="F35" s="10"/>
      <c r="G35" s="10"/>
      <c r="H35" s="10"/>
      <c r="I35" s="10">
        <v>148800</v>
      </c>
      <c r="J35" s="10"/>
      <c r="K35" s="10"/>
      <c r="L35" s="10"/>
      <c r="M35" s="10"/>
      <c r="N35" s="10"/>
      <c r="O35" s="10"/>
      <c r="P35" s="10"/>
      <c r="Q35" s="24"/>
      <c r="R35" s="25">
        <f t="shared" si="11"/>
        <v>148800</v>
      </c>
    </row>
    <row r="36" spans="1:18" ht="35.25" customHeight="1">
      <c r="A36" s="13" t="s">
        <v>101</v>
      </c>
      <c r="B36" s="36"/>
      <c r="C36" s="36"/>
      <c r="D36" s="36"/>
      <c r="E36" s="36"/>
      <c r="F36" s="36"/>
      <c r="G36" s="36"/>
      <c r="H36" s="36"/>
      <c r="I36" s="36"/>
      <c r="J36" s="36">
        <v>283900</v>
      </c>
      <c r="K36" s="36"/>
      <c r="L36" s="36"/>
      <c r="M36" s="36"/>
      <c r="N36" s="36"/>
      <c r="O36" s="36"/>
      <c r="P36" s="36"/>
      <c r="Q36" s="10"/>
      <c r="R36" s="25">
        <f t="shared" si="11"/>
        <v>283900</v>
      </c>
    </row>
    <row r="37" spans="1:18" ht="15">
      <c r="A37" s="37" t="s">
        <v>114</v>
      </c>
      <c r="B37" s="10"/>
      <c r="C37" s="10"/>
      <c r="D37" s="10"/>
      <c r="E37" s="10"/>
      <c r="F37" s="10"/>
      <c r="G37" s="10"/>
      <c r="H37" s="10"/>
      <c r="I37" s="10">
        <v>200000</v>
      </c>
      <c r="J37" s="10"/>
      <c r="K37" s="10"/>
      <c r="L37" s="10"/>
      <c r="M37" s="10"/>
      <c r="N37" s="10"/>
      <c r="O37" s="10"/>
      <c r="P37" s="10"/>
      <c r="Q37" s="24"/>
      <c r="R37" s="25">
        <f t="shared" si="11"/>
        <v>200000</v>
      </c>
    </row>
    <row r="38" spans="1:18" ht="30">
      <c r="A38" s="38" t="s">
        <v>66</v>
      </c>
      <c r="B38" s="36"/>
      <c r="C38" s="36"/>
      <c r="D38" s="36"/>
      <c r="E38" s="36"/>
      <c r="F38" s="36"/>
      <c r="G38" s="36"/>
      <c r="H38" s="36"/>
      <c r="I38" s="36"/>
      <c r="J38" s="36">
        <v>15000</v>
      </c>
      <c r="K38" s="36"/>
      <c r="L38" s="36"/>
      <c r="M38" s="36"/>
      <c r="N38" s="36"/>
      <c r="O38" s="36"/>
      <c r="P38" s="36"/>
      <c r="Q38" s="10"/>
      <c r="R38" s="25">
        <f t="shared" si="11"/>
        <v>15000</v>
      </c>
    </row>
    <row r="39" spans="1:18" ht="33" customHeight="1">
      <c r="A39" s="13" t="s">
        <v>65</v>
      </c>
      <c r="B39" s="10"/>
      <c r="C39" s="10"/>
      <c r="D39" s="10"/>
      <c r="E39" s="10"/>
      <c r="F39" s="10"/>
      <c r="G39" s="10"/>
      <c r="H39" s="10"/>
      <c r="I39" s="10">
        <v>49390</v>
      </c>
      <c r="J39" s="10"/>
      <c r="K39" s="10"/>
      <c r="L39" s="10"/>
      <c r="M39" s="10"/>
      <c r="N39" s="10"/>
      <c r="O39" s="10"/>
      <c r="P39" s="10"/>
      <c r="Q39" s="24"/>
      <c r="R39" s="25">
        <f t="shared" si="11"/>
        <v>49390</v>
      </c>
    </row>
    <row r="40" spans="1:18" ht="63" customHeight="1">
      <c r="A40" s="32" t="s">
        <v>124</v>
      </c>
      <c r="B40" s="33"/>
      <c r="C40" s="33"/>
      <c r="D40" s="33"/>
      <c r="E40" s="33"/>
      <c r="F40" s="33"/>
      <c r="G40" s="33"/>
      <c r="H40" s="33"/>
      <c r="I40" s="33"/>
      <c r="J40" s="33">
        <v>759500</v>
      </c>
      <c r="K40" s="33"/>
      <c r="L40" s="33"/>
      <c r="M40" s="33"/>
      <c r="N40" s="33"/>
      <c r="O40" s="33"/>
      <c r="P40" s="33"/>
      <c r="Q40" s="42"/>
      <c r="R40" s="34">
        <f t="shared" si="11"/>
        <v>759500</v>
      </c>
    </row>
    <row r="41" spans="1:18" ht="15">
      <c r="A41" s="4" t="s">
        <v>6</v>
      </c>
      <c r="B41" s="8">
        <f aca="true" t="shared" si="12" ref="B41:R41">B42+B45</f>
        <v>0</v>
      </c>
      <c r="C41" s="8">
        <f t="shared" si="12"/>
        <v>0</v>
      </c>
      <c r="D41" s="8">
        <f t="shared" si="12"/>
        <v>0</v>
      </c>
      <c r="E41" s="8">
        <f t="shared" si="12"/>
        <v>0</v>
      </c>
      <c r="F41" s="8">
        <f t="shared" si="12"/>
        <v>0</v>
      </c>
      <c r="G41" s="8">
        <f t="shared" si="12"/>
        <v>0</v>
      </c>
      <c r="H41" s="8">
        <f t="shared" si="12"/>
        <v>0</v>
      </c>
      <c r="I41" s="8">
        <f t="shared" si="12"/>
        <v>3000</v>
      </c>
      <c r="J41" s="8">
        <f t="shared" si="12"/>
        <v>0</v>
      </c>
      <c r="K41" s="8">
        <f t="shared" si="12"/>
        <v>2613400</v>
      </c>
      <c r="L41" s="8">
        <f t="shared" si="12"/>
        <v>0</v>
      </c>
      <c r="M41" s="8">
        <f t="shared" si="12"/>
        <v>0</v>
      </c>
      <c r="N41" s="8">
        <f t="shared" si="12"/>
        <v>0</v>
      </c>
      <c r="O41" s="8">
        <f t="shared" si="12"/>
        <v>277400</v>
      </c>
      <c r="P41" s="8">
        <f t="shared" si="12"/>
        <v>0</v>
      </c>
      <c r="Q41" s="8">
        <f t="shared" si="12"/>
        <v>0</v>
      </c>
      <c r="R41" s="17">
        <f t="shared" si="12"/>
        <v>2893800</v>
      </c>
    </row>
    <row r="42" spans="1:18" ht="79.5" customHeight="1">
      <c r="A42" s="56" t="s">
        <v>105</v>
      </c>
      <c r="B42" s="40">
        <f aca="true" t="shared" si="13" ref="B42:R42">B43+B44</f>
        <v>0</v>
      </c>
      <c r="C42" s="40">
        <f t="shared" si="13"/>
        <v>0</v>
      </c>
      <c r="D42" s="40">
        <f t="shared" si="13"/>
        <v>0</v>
      </c>
      <c r="E42" s="40">
        <f t="shared" si="13"/>
        <v>0</v>
      </c>
      <c r="F42" s="40">
        <f t="shared" si="13"/>
        <v>0</v>
      </c>
      <c r="G42" s="40">
        <f t="shared" si="13"/>
        <v>0</v>
      </c>
      <c r="H42" s="40">
        <f t="shared" si="13"/>
        <v>0</v>
      </c>
      <c r="I42" s="40">
        <f t="shared" si="13"/>
        <v>0</v>
      </c>
      <c r="J42" s="40">
        <f t="shared" si="13"/>
        <v>0</v>
      </c>
      <c r="K42" s="40">
        <f t="shared" si="13"/>
        <v>2613400</v>
      </c>
      <c r="L42" s="40">
        <f t="shared" si="13"/>
        <v>0</v>
      </c>
      <c r="M42" s="40">
        <f t="shared" si="13"/>
        <v>0</v>
      </c>
      <c r="N42" s="40">
        <f t="shared" si="13"/>
        <v>0</v>
      </c>
      <c r="O42" s="40">
        <f t="shared" si="13"/>
        <v>277400</v>
      </c>
      <c r="P42" s="40">
        <f t="shared" si="13"/>
        <v>0</v>
      </c>
      <c r="Q42" s="40">
        <f t="shared" si="13"/>
        <v>0</v>
      </c>
      <c r="R42" s="41">
        <f t="shared" si="13"/>
        <v>2890800</v>
      </c>
    </row>
    <row r="43" spans="1:18" ht="61.5" customHeight="1">
      <c r="A43" s="13" t="s">
        <v>56</v>
      </c>
      <c r="B43" s="10"/>
      <c r="C43" s="10"/>
      <c r="D43" s="10"/>
      <c r="E43" s="10"/>
      <c r="F43" s="10"/>
      <c r="G43" s="10"/>
      <c r="H43" s="10"/>
      <c r="I43" s="10"/>
      <c r="J43" s="10"/>
      <c r="K43" s="10">
        <v>2613400</v>
      </c>
      <c r="L43" s="10"/>
      <c r="M43" s="10"/>
      <c r="N43" s="10"/>
      <c r="O43" s="10"/>
      <c r="P43" s="10"/>
      <c r="Q43" s="24"/>
      <c r="R43" s="25">
        <f>B43+C43+D43+E43+F43+G43+H43+I43+J43+K43+L43+M43+N43+O43+P43+Q43</f>
        <v>2613400</v>
      </c>
    </row>
    <row r="44" spans="1:18" ht="43.5" customHeight="1">
      <c r="A44" s="13" t="s">
        <v>67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>
        <v>277400</v>
      </c>
      <c r="P44" s="10"/>
      <c r="Q44" s="24"/>
      <c r="R44" s="25">
        <f>B44+C44+D44+E44+F44+G44+H44+I44+J44+K44+L44+M44+N44+O44+P44+Q44</f>
        <v>277400</v>
      </c>
    </row>
    <row r="45" spans="1:18" ht="115.5" customHeight="1">
      <c r="A45" s="32" t="s">
        <v>89</v>
      </c>
      <c r="B45" s="61">
        <f aca="true" t="shared" si="14" ref="B45:R45">B46</f>
        <v>0</v>
      </c>
      <c r="C45" s="61">
        <f t="shared" si="14"/>
        <v>0</v>
      </c>
      <c r="D45" s="61">
        <f t="shared" si="14"/>
        <v>0</v>
      </c>
      <c r="E45" s="61">
        <f t="shared" si="14"/>
        <v>0</v>
      </c>
      <c r="F45" s="61">
        <f t="shared" si="14"/>
        <v>0</v>
      </c>
      <c r="G45" s="61">
        <f t="shared" si="14"/>
        <v>0</v>
      </c>
      <c r="H45" s="61">
        <f t="shared" si="14"/>
        <v>0</v>
      </c>
      <c r="I45" s="61">
        <f t="shared" si="14"/>
        <v>3000</v>
      </c>
      <c r="J45" s="61">
        <f t="shared" si="14"/>
        <v>0</v>
      </c>
      <c r="K45" s="61">
        <f t="shared" si="14"/>
        <v>0</v>
      </c>
      <c r="L45" s="61">
        <f t="shared" si="14"/>
        <v>0</v>
      </c>
      <c r="M45" s="61">
        <f t="shared" si="14"/>
        <v>0</v>
      </c>
      <c r="N45" s="61">
        <f t="shared" si="14"/>
        <v>0</v>
      </c>
      <c r="O45" s="61">
        <f t="shared" si="14"/>
        <v>0</v>
      </c>
      <c r="P45" s="61">
        <f t="shared" si="14"/>
        <v>0</v>
      </c>
      <c r="Q45" s="61">
        <f t="shared" si="14"/>
        <v>0</v>
      </c>
      <c r="R45" s="62">
        <f t="shared" si="14"/>
        <v>3000</v>
      </c>
    </row>
    <row r="46" spans="1:18" ht="30.75" customHeight="1">
      <c r="A46" s="13" t="s">
        <v>81</v>
      </c>
      <c r="B46" s="10"/>
      <c r="C46" s="10"/>
      <c r="D46" s="10"/>
      <c r="E46" s="10"/>
      <c r="F46" s="10"/>
      <c r="G46" s="10"/>
      <c r="H46" s="10"/>
      <c r="I46" s="10">
        <v>3000</v>
      </c>
      <c r="J46" s="10"/>
      <c r="K46" s="10"/>
      <c r="L46" s="10"/>
      <c r="M46" s="10"/>
      <c r="N46" s="10"/>
      <c r="O46" s="10"/>
      <c r="P46" s="10"/>
      <c r="Q46" s="24"/>
      <c r="R46" s="25">
        <f>B46+C46+D46+E46+F46+G46+H46+I46+J46+K46+L46+M46+N46+O46+P46+Q46</f>
        <v>3000</v>
      </c>
    </row>
    <row r="47" spans="1:18" ht="15">
      <c r="A47" s="4" t="s">
        <v>7</v>
      </c>
      <c r="B47" s="8">
        <f aca="true" t="shared" si="15" ref="B47:R47">B48+B50</f>
        <v>0</v>
      </c>
      <c r="C47" s="8">
        <f t="shared" si="15"/>
        <v>0</v>
      </c>
      <c r="D47" s="8">
        <f t="shared" si="15"/>
        <v>0</v>
      </c>
      <c r="E47" s="8">
        <f t="shared" si="15"/>
        <v>0</v>
      </c>
      <c r="F47" s="8">
        <f t="shared" si="15"/>
        <v>0</v>
      </c>
      <c r="G47" s="8">
        <f t="shared" si="15"/>
        <v>0</v>
      </c>
      <c r="H47" s="8">
        <f t="shared" si="15"/>
        <v>0</v>
      </c>
      <c r="I47" s="8">
        <f t="shared" si="15"/>
        <v>2174525</v>
      </c>
      <c r="J47" s="8">
        <f t="shared" si="15"/>
        <v>140000</v>
      </c>
      <c r="K47" s="8">
        <f t="shared" si="15"/>
        <v>631100</v>
      </c>
      <c r="L47" s="8">
        <f t="shared" si="15"/>
        <v>0</v>
      </c>
      <c r="M47" s="8">
        <f t="shared" si="15"/>
        <v>0</v>
      </c>
      <c r="N47" s="8">
        <f t="shared" si="15"/>
        <v>0</v>
      </c>
      <c r="O47" s="8">
        <f t="shared" si="15"/>
        <v>0</v>
      </c>
      <c r="P47" s="8">
        <f t="shared" si="15"/>
        <v>0</v>
      </c>
      <c r="Q47" s="8">
        <f t="shared" si="15"/>
        <v>0</v>
      </c>
      <c r="R47" s="17">
        <f t="shared" si="15"/>
        <v>2945625</v>
      </c>
    </row>
    <row r="48" spans="1:18" ht="79.5" customHeight="1">
      <c r="A48" s="32" t="s">
        <v>109</v>
      </c>
      <c r="B48" s="40">
        <f aca="true" t="shared" si="16" ref="B48:R48">B49</f>
        <v>0</v>
      </c>
      <c r="C48" s="40">
        <f t="shared" si="16"/>
        <v>0</v>
      </c>
      <c r="D48" s="40">
        <f t="shared" si="16"/>
        <v>0</v>
      </c>
      <c r="E48" s="40">
        <f t="shared" si="16"/>
        <v>0</v>
      </c>
      <c r="F48" s="40">
        <f t="shared" si="16"/>
        <v>0</v>
      </c>
      <c r="G48" s="40">
        <f t="shared" si="16"/>
        <v>0</v>
      </c>
      <c r="H48" s="40">
        <f t="shared" si="16"/>
        <v>0</v>
      </c>
      <c r="I48" s="40">
        <f t="shared" si="16"/>
        <v>0</v>
      </c>
      <c r="J48" s="40">
        <f t="shared" si="16"/>
        <v>0</v>
      </c>
      <c r="K48" s="40">
        <f t="shared" si="16"/>
        <v>631100</v>
      </c>
      <c r="L48" s="40">
        <f t="shared" si="16"/>
        <v>0</v>
      </c>
      <c r="M48" s="40">
        <f t="shared" si="16"/>
        <v>0</v>
      </c>
      <c r="N48" s="40">
        <f t="shared" si="16"/>
        <v>0</v>
      </c>
      <c r="O48" s="40">
        <f t="shared" si="16"/>
        <v>0</v>
      </c>
      <c r="P48" s="40">
        <f t="shared" si="16"/>
        <v>0</v>
      </c>
      <c r="Q48" s="40">
        <f t="shared" si="16"/>
        <v>0</v>
      </c>
      <c r="R48" s="41">
        <f t="shared" si="16"/>
        <v>631100</v>
      </c>
    </row>
    <row r="49" spans="1:18" ht="31.5" customHeight="1">
      <c r="A49" s="13" t="s">
        <v>57</v>
      </c>
      <c r="B49" s="10"/>
      <c r="C49" s="10"/>
      <c r="D49" s="10"/>
      <c r="E49" s="10"/>
      <c r="F49" s="10"/>
      <c r="G49" s="10"/>
      <c r="H49" s="10"/>
      <c r="I49" s="10"/>
      <c r="J49" s="10"/>
      <c r="K49" s="10">
        <v>631100</v>
      </c>
      <c r="L49" s="10"/>
      <c r="M49" s="10"/>
      <c r="N49" s="10"/>
      <c r="O49" s="10"/>
      <c r="P49" s="10"/>
      <c r="Q49" s="24"/>
      <c r="R49" s="25">
        <f>B49+C49+D49+E49+F49+G49+H49+I49+J49+K49+L49+M49+N49+O49+P49+Q49</f>
        <v>631100</v>
      </c>
    </row>
    <row r="50" spans="1:18" ht="119.25" customHeight="1">
      <c r="A50" s="32" t="s">
        <v>90</v>
      </c>
      <c r="B50" s="43">
        <f aca="true" t="shared" si="17" ref="B50:R50">SUM(B51:B58)</f>
        <v>0</v>
      </c>
      <c r="C50" s="43">
        <f t="shared" si="17"/>
        <v>0</v>
      </c>
      <c r="D50" s="43">
        <f t="shared" si="17"/>
        <v>0</v>
      </c>
      <c r="E50" s="43">
        <f t="shared" si="17"/>
        <v>0</v>
      </c>
      <c r="F50" s="43">
        <f t="shared" si="17"/>
        <v>0</v>
      </c>
      <c r="G50" s="43">
        <f t="shared" si="17"/>
        <v>0</v>
      </c>
      <c r="H50" s="43">
        <f t="shared" si="17"/>
        <v>0</v>
      </c>
      <c r="I50" s="43">
        <f t="shared" si="17"/>
        <v>2174525</v>
      </c>
      <c r="J50" s="43">
        <f t="shared" si="17"/>
        <v>140000</v>
      </c>
      <c r="K50" s="43">
        <f t="shared" si="17"/>
        <v>0</v>
      </c>
      <c r="L50" s="43">
        <f t="shared" si="17"/>
        <v>0</v>
      </c>
      <c r="M50" s="43">
        <f t="shared" si="17"/>
        <v>0</v>
      </c>
      <c r="N50" s="43">
        <f t="shared" si="17"/>
        <v>0</v>
      </c>
      <c r="O50" s="43">
        <f t="shared" si="17"/>
        <v>0</v>
      </c>
      <c r="P50" s="43">
        <f t="shared" si="17"/>
        <v>0</v>
      </c>
      <c r="Q50" s="43">
        <f t="shared" si="17"/>
        <v>0</v>
      </c>
      <c r="R50" s="44">
        <f t="shared" si="17"/>
        <v>2314525</v>
      </c>
    </row>
    <row r="51" spans="1:18" ht="30" customHeight="1">
      <c r="A51" s="13" t="s">
        <v>68</v>
      </c>
      <c r="B51" s="10"/>
      <c r="C51" s="10"/>
      <c r="D51" s="10"/>
      <c r="E51" s="10"/>
      <c r="F51" s="10"/>
      <c r="G51" s="10"/>
      <c r="H51" s="10"/>
      <c r="I51" s="10">
        <v>500000</v>
      </c>
      <c r="J51" s="10"/>
      <c r="K51" s="10"/>
      <c r="L51" s="10"/>
      <c r="M51" s="10"/>
      <c r="N51" s="10"/>
      <c r="O51" s="10"/>
      <c r="P51" s="10"/>
      <c r="Q51" s="24"/>
      <c r="R51" s="25">
        <f aca="true" t="shared" si="18" ref="R51:R58">B51+C51+D51+E51+F51+G51+H51+I51+J51+K51+L51+M51+N51+O51+P51+Q51</f>
        <v>500000</v>
      </c>
    </row>
    <row r="52" spans="1:18" ht="47.25" customHeight="1">
      <c r="A52" s="13" t="s">
        <v>136</v>
      </c>
      <c r="B52" s="10"/>
      <c r="C52" s="10"/>
      <c r="D52" s="10"/>
      <c r="E52" s="10"/>
      <c r="F52" s="10"/>
      <c r="G52" s="10"/>
      <c r="H52" s="10"/>
      <c r="I52" s="10">
        <v>1301150</v>
      </c>
      <c r="J52" s="10"/>
      <c r="K52" s="10"/>
      <c r="L52" s="10"/>
      <c r="M52" s="10"/>
      <c r="N52" s="10"/>
      <c r="O52" s="10"/>
      <c r="P52" s="10"/>
      <c r="Q52" s="24"/>
      <c r="R52" s="25">
        <f t="shared" si="18"/>
        <v>1301150</v>
      </c>
    </row>
    <row r="53" spans="1:18" ht="30">
      <c r="A53" s="13" t="s">
        <v>132</v>
      </c>
      <c r="B53" s="10"/>
      <c r="C53" s="10"/>
      <c r="D53" s="10"/>
      <c r="E53" s="10"/>
      <c r="F53" s="10"/>
      <c r="G53" s="10"/>
      <c r="H53" s="10"/>
      <c r="I53" s="10"/>
      <c r="J53" s="10">
        <v>15000</v>
      </c>
      <c r="K53" s="10"/>
      <c r="L53" s="10"/>
      <c r="M53" s="10"/>
      <c r="N53" s="10"/>
      <c r="O53" s="10"/>
      <c r="P53" s="10"/>
      <c r="Q53" s="24"/>
      <c r="R53" s="25">
        <f t="shared" si="18"/>
        <v>15000</v>
      </c>
    </row>
    <row r="54" spans="1:18" ht="30">
      <c r="A54" s="13" t="s">
        <v>133</v>
      </c>
      <c r="B54" s="36"/>
      <c r="C54" s="36"/>
      <c r="D54" s="36"/>
      <c r="E54" s="36"/>
      <c r="F54" s="36"/>
      <c r="G54" s="36"/>
      <c r="H54" s="36"/>
      <c r="I54" s="36"/>
      <c r="J54" s="36">
        <v>125000</v>
      </c>
      <c r="K54" s="36"/>
      <c r="L54" s="36"/>
      <c r="M54" s="36"/>
      <c r="N54" s="36"/>
      <c r="O54" s="36"/>
      <c r="P54" s="36"/>
      <c r="Q54" s="10"/>
      <c r="R54" s="25">
        <f t="shared" si="18"/>
        <v>125000</v>
      </c>
    </row>
    <row r="55" spans="1:18" ht="15">
      <c r="A55" s="13" t="s">
        <v>35</v>
      </c>
      <c r="B55" s="10"/>
      <c r="C55" s="10"/>
      <c r="D55" s="10"/>
      <c r="E55" s="10"/>
      <c r="F55" s="10"/>
      <c r="G55" s="10"/>
      <c r="H55" s="10"/>
      <c r="I55" s="10">
        <v>222600</v>
      </c>
      <c r="J55" s="10"/>
      <c r="K55" s="10"/>
      <c r="L55" s="10"/>
      <c r="M55" s="10"/>
      <c r="N55" s="10"/>
      <c r="O55" s="10"/>
      <c r="P55" s="10"/>
      <c r="Q55" s="24"/>
      <c r="R55" s="25">
        <f t="shared" si="18"/>
        <v>222600</v>
      </c>
    </row>
    <row r="56" spans="1:18" ht="18.75" customHeight="1">
      <c r="A56" s="13" t="s">
        <v>36</v>
      </c>
      <c r="B56" s="10"/>
      <c r="C56" s="10"/>
      <c r="D56" s="10"/>
      <c r="E56" s="10"/>
      <c r="F56" s="10"/>
      <c r="G56" s="10"/>
      <c r="H56" s="10"/>
      <c r="I56" s="10">
        <v>99640</v>
      </c>
      <c r="J56" s="10"/>
      <c r="K56" s="10"/>
      <c r="L56" s="10"/>
      <c r="M56" s="10"/>
      <c r="N56" s="10"/>
      <c r="O56" s="10"/>
      <c r="P56" s="10"/>
      <c r="Q56" s="24"/>
      <c r="R56" s="25">
        <f t="shared" si="18"/>
        <v>99640</v>
      </c>
    </row>
    <row r="57" spans="1:18" ht="18" customHeight="1">
      <c r="A57" s="13" t="s">
        <v>37</v>
      </c>
      <c r="B57" s="10"/>
      <c r="C57" s="10"/>
      <c r="D57" s="10"/>
      <c r="E57" s="10"/>
      <c r="F57" s="10"/>
      <c r="G57" s="10"/>
      <c r="H57" s="10"/>
      <c r="I57" s="10">
        <v>31135</v>
      </c>
      <c r="J57" s="10"/>
      <c r="K57" s="10"/>
      <c r="L57" s="10"/>
      <c r="M57" s="10"/>
      <c r="N57" s="10"/>
      <c r="O57" s="10"/>
      <c r="P57" s="10"/>
      <c r="Q57" s="24"/>
      <c r="R57" s="25">
        <f t="shared" si="18"/>
        <v>31135</v>
      </c>
    </row>
    <row r="58" spans="1:18" ht="21.75" customHeight="1">
      <c r="A58" s="13" t="s">
        <v>38</v>
      </c>
      <c r="B58" s="10"/>
      <c r="C58" s="10"/>
      <c r="D58" s="10"/>
      <c r="E58" s="10"/>
      <c r="F58" s="10"/>
      <c r="G58" s="10"/>
      <c r="H58" s="10"/>
      <c r="I58" s="10">
        <v>20000</v>
      </c>
      <c r="J58" s="10"/>
      <c r="K58" s="10"/>
      <c r="L58" s="10"/>
      <c r="M58" s="10"/>
      <c r="N58" s="10"/>
      <c r="O58" s="10"/>
      <c r="P58" s="10"/>
      <c r="Q58" s="24"/>
      <c r="R58" s="25">
        <f t="shared" si="18"/>
        <v>20000</v>
      </c>
    </row>
    <row r="59" spans="1:18" ht="15">
      <c r="A59" s="4" t="s">
        <v>8</v>
      </c>
      <c r="B59" s="8">
        <f>B60+B64+B94</f>
        <v>0</v>
      </c>
      <c r="C59" s="8">
        <f aca="true" t="shared" si="19" ref="C59:R59">C60+C64+C94</f>
        <v>0</v>
      </c>
      <c r="D59" s="8">
        <f t="shared" si="19"/>
        <v>0</v>
      </c>
      <c r="E59" s="8">
        <f t="shared" si="19"/>
        <v>0</v>
      </c>
      <c r="F59" s="8">
        <f t="shared" si="19"/>
        <v>34385</v>
      </c>
      <c r="G59" s="8">
        <f t="shared" si="19"/>
        <v>231900</v>
      </c>
      <c r="H59" s="8">
        <f t="shared" si="19"/>
        <v>0</v>
      </c>
      <c r="I59" s="8">
        <f t="shared" si="19"/>
        <v>796770</v>
      </c>
      <c r="J59" s="8">
        <f t="shared" si="19"/>
        <v>593714</v>
      </c>
      <c r="K59" s="8">
        <f t="shared" si="19"/>
        <v>0</v>
      </c>
      <c r="L59" s="8">
        <f t="shared" si="19"/>
        <v>0</v>
      </c>
      <c r="M59" s="8">
        <f t="shared" si="19"/>
        <v>0</v>
      </c>
      <c r="N59" s="8">
        <f t="shared" si="19"/>
        <v>0</v>
      </c>
      <c r="O59" s="8">
        <f t="shared" si="19"/>
        <v>25000</v>
      </c>
      <c r="P59" s="8">
        <f t="shared" si="19"/>
        <v>0</v>
      </c>
      <c r="Q59" s="8">
        <f t="shared" si="19"/>
        <v>7760</v>
      </c>
      <c r="R59" s="17">
        <f t="shared" si="19"/>
        <v>1689529</v>
      </c>
    </row>
    <row r="60" spans="1:18" ht="118.5" customHeight="1">
      <c r="A60" s="32" t="s">
        <v>90</v>
      </c>
      <c r="B60" s="33">
        <f aca="true" t="shared" si="20" ref="B60:R60">B61</f>
        <v>0</v>
      </c>
      <c r="C60" s="33">
        <f t="shared" si="20"/>
        <v>0</v>
      </c>
      <c r="D60" s="33">
        <f t="shared" si="20"/>
        <v>0</v>
      </c>
      <c r="E60" s="33">
        <f t="shared" si="20"/>
        <v>0</v>
      </c>
      <c r="F60" s="33">
        <f t="shared" si="20"/>
        <v>0</v>
      </c>
      <c r="G60" s="33">
        <f t="shared" si="20"/>
        <v>231900</v>
      </c>
      <c r="H60" s="33">
        <f t="shared" si="20"/>
        <v>0</v>
      </c>
      <c r="I60" s="33">
        <f t="shared" si="20"/>
        <v>150000</v>
      </c>
      <c r="J60" s="33">
        <f t="shared" si="20"/>
        <v>0</v>
      </c>
      <c r="K60" s="33">
        <f t="shared" si="20"/>
        <v>0</v>
      </c>
      <c r="L60" s="33">
        <f t="shared" si="20"/>
        <v>0</v>
      </c>
      <c r="M60" s="33">
        <f t="shared" si="20"/>
        <v>0</v>
      </c>
      <c r="N60" s="33">
        <f t="shared" si="20"/>
        <v>0</v>
      </c>
      <c r="O60" s="33">
        <f t="shared" si="20"/>
        <v>0</v>
      </c>
      <c r="P60" s="33">
        <f t="shared" si="20"/>
        <v>0</v>
      </c>
      <c r="Q60" s="33">
        <f t="shared" si="20"/>
        <v>0</v>
      </c>
      <c r="R60" s="34">
        <f t="shared" si="20"/>
        <v>381900</v>
      </c>
    </row>
    <row r="61" spans="1:18" ht="17.25" customHeight="1">
      <c r="A61" s="32" t="s">
        <v>24</v>
      </c>
      <c r="B61" s="33">
        <f aca="true" t="shared" si="21" ref="B61:R61">SUM(B62:B63)</f>
        <v>0</v>
      </c>
      <c r="C61" s="33">
        <f t="shared" si="21"/>
        <v>0</v>
      </c>
      <c r="D61" s="33">
        <f t="shared" si="21"/>
        <v>0</v>
      </c>
      <c r="E61" s="33">
        <f t="shared" si="21"/>
        <v>0</v>
      </c>
      <c r="F61" s="33">
        <f t="shared" si="21"/>
        <v>0</v>
      </c>
      <c r="G61" s="33">
        <f t="shared" si="21"/>
        <v>231900</v>
      </c>
      <c r="H61" s="33">
        <f t="shared" si="21"/>
        <v>0</v>
      </c>
      <c r="I61" s="33">
        <f t="shared" si="21"/>
        <v>150000</v>
      </c>
      <c r="J61" s="33">
        <f t="shared" si="21"/>
        <v>0</v>
      </c>
      <c r="K61" s="33">
        <f t="shared" si="21"/>
        <v>0</v>
      </c>
      <c r="L61" s="33">
        <f t="shared" si="21"/>
        <v>0</v>
      </c>
      <c r="M61" s="33">
        <f t="shared" si="21"/>
        <v>0</v>
      </c>
      <c r="N61" s="33">
        <f t="shared" si="21"/>
        <v>0</v>
      </c>
      <c r="O61" s="33">
        <f t="shared" si="21"/>
        <v>0</v>
      </c>
      <c r="P61" s="33">
        <f t="shared" si="21"/>
        <v>0</v>
      </c>
      <c r="Q61" s="33">
        <f t="shared" si="21"/>
        <v>0</v>
      </c>
      <c r="R61" s="34">
        <f t="shared" si="21"/>
        <v>381900</v>
      </c>
    </row>
    <row r="62" spans="1:18" ht="16.5" customHeight="1">
      <c r="A62" s="13" t="s">
        <v>46</v>
      </c>
      <c r="B62" s="10"/>
      <c r="C62" s="10"/>
      <c r="D62" s="10"/>
      <c r="E62" s="10"/>
      <c r="F62" s="10"/>
      <c r="G62" s="10">
        <v>231900</v>
      </c>
      <c r="H62" s="10"/>
      <c r="I62" s="10"/>
      <c r="J62" s="10"/>
      <c r="K62" s="10"/>
      <c r="L62" s="10"/>
      <c r="M62" s="10"/>
      <c r="N62" s="10"/>
      <c r="O62" s="10"/>
      <c r="P62" s="10"/>
      <c r="Q62" s="24"/>
      <c r="R62" s="25">
        <f>B62+C62+D62+E62+F62+G62+H62+I62+J62+K62+L62+M62+N62+O62+P62+Q62</f>
        <v>231900</v>
      </c>
    </row>
    <row r="63" spans="1:18" ht="42.75" customHeight="1">
      <c r="A63" s="13" t="s">
        <v>47</v>
      </c>
      <c r="B63" s="10"/>
      <c r="C63" s="10"/>
      <c r="D63" s="10"/>
      <c r="E63" s="10"/>
      <c r="F63" s="10"/>
      <c r="G63" s="10"/>
      <c r="H63" s="10"/>
      <c r="I63" s="10">
        <v>150000</v>
      </c>
      <c r="J63" s="10"/>
      <c r="K63" s="10"/>
      <c r="L63" s="10"/>
      <c r="M63" s="10"/>
      <c r="N63" s="10"/>
      <c r="O63" s="10"/>
      <c r="P63" s="10"/>
      <c r="Q63" s="24"/>
      <c r="R63" s="25">
        <f>B63+C63+D63+E63+F63+G63+H63+I63+J63+K63+L63+M63+N63+O63+P63+Q63</f>
        <v>150000</v>
      </c>
    </row>
    <row r="64" spans="1:18" ht="91.5" customHeight="1">
      <c r="A64" s="32" t="s">
        <v>91</v>
      </c>
      <c r="B64" s="43">
        <f aca="true" t="shared" si="22" ref="B64:R64">B65+B76+B85+B89</f>
        <v>0</v>
      </c>
      <c r="C64" s="43">
        <f t="shared" si="22"/>
        <v>0</v>
      </c>
      <c r="D64" s="43">
        <f t="shared" si="22"/>
        <v>0</v>
      </c>
      <c r="E64" s="43">
        <f t="shared" si="22"/>
        <v>0</v>
      </c>
      <c r="F64" s="43">
        <f t="shared" si="22"/>
        <v>34385</v>
      </c>
      <c r="G64" s="43">
        <f t="shared" si="22"/>
        <v>0</v>
      </c>
      <c r="H64" s="43">
        <f t="shared" si="22"/>
        <v>0</v>
      </c>
      <c r="I64" s="43">
        <f t="shared" si="22"/>
        <v>630770</v>
      </c>
      <c r="J64" s="43">
        <f t="shared" si="22"/>
        <v>353950</v>
      </c>
      <c r="K64" s="43">
        <f t="shared" si="22"/>
        <v>0</v>
      </c>
      <c r="L64" s="43">
        <f t="shared" si="22"/>
        <v>0</v>
      </c>
      <c r="M64" s="43">
        <f t="shared" si="22"/>
        <v>0</v>
      </c>
      <c r="N64" s="43">
        <f t="shared" si="22"/>
        <v>0</v>
      </c>
      <c r="O64" s="43">
        <f t="shared" si="22"/>
        <v>25000</v>
      </c>
      <c r="P64" s="43">
        <f t="shared" si="22"/>
        <v>0</v>
      </c>
      <c r="Q64" s="43">
        <f t="shared" si="22"/>
        <v>7760</v>
      </c>
      <c r="R64" s="44">
        <f t="shared" si="22"/>
        <v>1051865</v>
      </c>
    </row>
    <row r="65" spans="1:18" ht="29.25">
      <c r="A65" s="32" t="s">
        <v>30</v>
      </c>
      <c r="B65" s="33">
        <f aca="true" t="shared" si="23" ref="B65:R65">SUM(B66:B75)</f>
        <v>0</v>
      </c>
      <c r="C65" s="33">
        <f t="shared" si="23"/>
        <v>0</v>
      </c>
      <c r="D65" s="33">
        <f t="shared" si="23"/>
        <v>0</v>
      </c>
      <c r="E65" s="33">
        <f t="shared" si="23"/>
        <v>0</v>
      </c>
      <c r="F65" s="33">
        <f t="shared" si="23"/>
        <v>13500</v>
      </c>
      <c r="G65" s="33">
        <f t="shared" si="23"/>
        <v>0</v>
      </c>
      <c r="H65" s="33">
        <f t="shared" si="23"/>
        <v>0</v>
      </c>
      <c r="I65" s="33">
        <f t="shared" si="23"/>
        <v>169670</v>
      </c>
      <c r="J65" s="33">
        <f t="shared" si="23"/>
        <v>131250</v>
      </c>
      <c r="K65" s="33">
        <f t="shared" si="23"/>
        <v>0</v>
      </c>
      <c r="L65" s="33">
        <f t="shared" si="23"/>
        <v>0</v>
      </c>
      <c r="M65" s="33">
        <f t="shared" si="23"/>
        <v>0</v>
      </c>
      <c r="N65" s="33">
        <f t="shared" si="23"/>
        <v>0</v>
      </c>
      <c r="O65" s="33">
        <f t="shared" si="23"/>
        <v>25000</v>
      </c>
      <c r="P65" s="33">
        <f t="shared" si="23"/>
        <v>0</v>
      </c>
      <c r="Q65" s="33">
        <f t="shared" si="23"/>
        <v>7760</v>
      </c>
      <c r="R65" s="34">
        <f t="shared" si="23"/>
        <v>347180</v>
      </c>
    </row>
    <row r="66" spans="1:18" ht="15">
      <c r="A66" s="13" t="s">
        <v>82</v>
      </c>
      <c r="B66" s="33"/>
      <c r="C66" s="33"/>
      <c r="D66" s="33"/>
      <c r="E66" s="33"/>
      <c r="F66" s="33">
        <v>13500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2"/>
      <c r="R66" s="25">
        <f aca="true" t="shared" si="24" ref="R66:R75">B66+C66+D66+E66+F66+G66+H66+I66+J66+K66+L66+M66+N66+O66+P66+Q66</f>
        <v>13500</v>
      </c>
    </row>
    <row r="67" spans="1:18" ht="30">
      <c r="A67" s="13" t="s">
        <v>72</v>
      </c>
      <c r="B67" s="10"/>
      <c r="C67" s="10"/>
      <c r="D67" s="10"/>
      <c r="E67" s="10"/>
      <c r="F67" s="10"/>
      <c r="G67" s="10"/>
      <c r="H67" s="10"/>
      <c r="I67" s="10">
        <v>32550</v>
      </c>
      <c r="J67" s="10"/>
      <c r="K67" s="10"/>
      <c r="L67" s="10"/>
      <c r="M67" s="10"/>
      <c r="N67" s="10"/>
      <c r="O67" s="10"/>
      <c r="P67" s="10"/>
      <c r="Q67" s="24"/>
      <c r="R67" s="25">
        <f t="shared" si="24"/>
        <v>32550</v>
      </c>
    </row>
    <row r="68" spans="1:18" ht="15">
      <c r="A68" s="13" t="s">
        <v>73</v>
      </c>
      <c r="B68" s="10"/>
      <c r="C68" s="10"/>
      <c r="D68" s="10"/>
      <c r="E68" s="10"/>
      <c r="F68" s="10"/>
      <c r="G68" s="10"/>
      <c r="H68" s="10"/>
      <c r="I68" s="10">
        <v>78120</v>
      </c>
      <c r="J68" s="10"/>
      <c r="K68" s="10"/>
      <c r="L68" s="10"/>
      <c r="M68" s="10"/>
      <c r="N68" s="10"/>
      <c r="O68" s="10"/>
      <c r="P68" s="10"/>
      <c r="Q68" s="24"/>
      <c r="R68" s="25">
        <f t="shared" si="24"/>
        <v>78120</v>
      </c>
    </row>
    <row r="69" spans="1:18" ht="15">
      <c r="A69" s="13" t="s">
        <v>74</v>
      </c>
      <c r="B69" s="10"/>
      <c r="C69" s="10"/>
      <c r="D69" s="10"/>
      <c r="E69" s="10"/>
      <c r="F69" s="10"/>
      <c r="G69" s="10"/>
      <c r="H69" s="10"/>
      <c r="I69" s="10">
        <v>30000</v>
      </c>
      <c r="J69" s="10"/>
      <c r="K69" s="10"/>
      <c r="L69" s="10"/>
      <c r="M69" s="10"/>
      <c r="N69" s="10"/>
      <c r="O69" s="10"/>
      <c r="P69" s="10"/>
      <c r="Q69" s="24"/>
      <c r="R69" s="25">
        <f t="shared" si="24"/>
        <v>30000</v>
      </c>
    </row>
    <row r="70" spans="1:18" ht="15">
      <c r="A70" s="13" t="s">
        <v>75</v>
      </c>
      <c r="B70" s="10"/>
      <c r="C70" s="10"/>
      <c r="D70" s="10"/>
      <c r="E70" s="10"/>
      <c r="F70" s="10"/>
      <c r="G70" s="10"/>
      <c r="H70" s="10"/>
      <c r="I70" s="10">
        <v>29000</v>
      </c>
      <c r="J70" s="10"/>
      <c r="K70" s="10"/>
      <c r="L70" s="10"/>
      <c r="M70" s="10"/>
      <c r="N70" s="10"/>
      <c r="O70" s="10"/>
      <c r="P70" s="10"/>
      <c r="Q70" s="24"/>
      <c r="R70" s="25">
        <f t="shared" si="24"/>
        <v>29000</v>
      </c>
    </row>
    <row r="71" spans="1:18" ht="15">
      <c r="A71" s="13" t="s">
        <v>71</v>
      </c>
      <c r="B71" s="10"/>
      <c r="C71" s="10"/>
      <c r="D71" s="10"/>
      <c r="E71" s="10"/>
      <c r="F71" s="10"/>
      <c r="G71" s="10"/>
      <c r="H71" s="10"/>
      <c r="I71" s="10"/>
      <c r="J71" s="10">
        <v>10000</v>
      </c>
      <c r="K71" s="10"/>
      <c r="L71" s="10"/>
      <c r="M71" s="10"/>
      <c r="N71" s="10"/>
      <c r="O71" s="10"/>
      <c r="P71" s="10"/>
      <c r="Q71" s="24"/>
      <c r="R71" s="25">
        <f t="shared" si="24"/>
        <v>10000</v>
      </c>
    </row>
    <row r="72" spans="1:18" ht="30">
      <c r="A72" s="13" t="s">
        <v>86</v>
      </c>
      <c r="B72" s="10"/>
      <c r="C72" s="10"/>
      <c r="D72" s="10"/>
      <c r="E72" s="10"/>
      <c r="F72" s="10"/>
      <c r="G72" s="10"/>
      <c r="H72" s="10"/>
      <c r="I72" s="10"/>
      <c r="J72" s="10">
        <v>8750</v>
      </c>
      <c r="K72" s="10"/>
      <c r="L72" s="10"/>
      <c r="M72" s="10"/>
      <c r="N72" s="10"/>
      <c r="O72" s="10"/>
      <c r="P72" s="10"/>
      <c r="Q72" s="24"/>
      <c r="R72" s="25">
        <f t="shared" si="24"/>
        <v>8750</v>
      </c>
    </row>
    <row r="73" spans="1:18" ht="30">
      <c r="A73" s="13" t="s">
        <v>70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>
        <v>25000</v>
      </c>
      <c r="P73" s="10"/>
      <c r="Q73" s="24"/>
      <c r="R73" s="25">
        <f t="shared" si="24"/>
        <v>25000</v>
      </c>
    </row>
    <row r="74" spans="1:18" ht="30">
      <c r="A74" s="13" t="s">
        <v>87</v>
      </c>
      <c r="B74" s="10"/>
      <c r="C74" s="10"/>
      <c r="D74" s="10"/>
      <c r="E74" s="10"/>
      <c r="F74" s="10"/>
      <c r="G74" s="10"/>
      <c r="H74" s="10"/>
      <c r="I74" s="10"/>
      <c r="J74" s="10">
        <v>112500</v>
      </c>
      <c r="K74" s="10"/>
      <c r="L74" s="10"/>
      <c r="M74" s="10"/>
      <c r="N74" s="10"/>
      <c r="O74" s="10"/>
      <c r="P74" s="10"/>
      <c r="Q74" s="24"/>
      <c r="R74" s="25">
        <f t="shared" si="24"/>
        <v>112500</v>
      </c>
    </row>
    <row r="75" spans="1:18" ht="18.75" customHeight="1">
      <c r="A75" s="13" t="s">
        <v>69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24">
        <v>7760</v>
      </c>
      <c r="R75" s="25">
        <f t="shared" si="24"/>
        <v>7760</v>
      </c>
    </row>
    <row r="76" spans="1:18" s="2" customFormat="1" ht="45" customHeight="1">
      <c r="A76" s="32" t="s">
        <v>125</v>
      </c>
      <c r="B76" s="40">
        <f aca="true" t="shared" si="25" ref="B76:R76">SUM(B77:B84)</f>
        <v>0</v>
      </c>
      <c r="C76" s="40">
        <f t="shared" si="25"/>
        <v>0</v>
      </c>
      <c r="D76" s="40">
        <f t="shared" si="25"/>
        <v>0</v>
      </c>
      <c r="E76" s="40">
        <f t="shared" si="25"/>
        <v>0</v>
      </c>
      <c r="F76" s="40">
        <f t="shared" si="25"/>
        <v>20885</v>
      </c>
      <c r="G76" s="40">
        <f t="shared" si="25"/>
        <v>0</v>
      </c>
      <c r="H76" s="40">
        <f t="shared" si="25"/>
        <v>0</v>
      </c>
      <c r="I76" s="40">
        <f t="shared" si="25"/>
        <v>346300</v>
      </c>
      <c r="J76" s="40">
        <f t="shared" si="25"/>
        <v>94630</v>
      </c>
      <c r="K76" s="40">
        <f t="shared" si="25"/>
        <v>0</v>
      </c>
      <c r="L76" s="40">
        <f t="shared" si="25"/>
        <v>0</v>
      </c>
      <c r="M76" s="40">
        <f t="shared" si="25"/>
        <v>0</v>
      </c>
      <c r="N76" s="40">
        <f t="shared" si="25"/>
        <v>0</v>
      </c>
      <c r="O76" s="40">
        <f t="shared" si="25"/>
        <v>0</v>
      </c>
      <c r="P76" s="40">
        <f t="shared" si="25"/>
        <v>0</v>
      </c>
      <c r="Q76" s="40">
        <f t="shared" si="25"/>
        <v>0</v>
      </c>
      <c r="R76" s="41">
        <f t="shared" si="25"/>
        <v>461815</v>
      </c>
    </row>
    <row r="77" spans="1:18" ht="15">
      <c r="A77" s="13" t="s">
        <v>39</v>
      </c>
      <c r="B77" s="10"/>
      <c r="C77" s="10"/>
      <c r="D77" s="10"/>
      <c r="E77" s="10"/>
      <c r="F77" s="10">
        <v>20885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24"/>
      <c r="R77" s="25">
        <f aca="true" t="shared" si="26" ref="R77:R84">B77+C77+D77+E77+F77+G77+H77+I77+J77+K77+L77+M77+N77+O77+P77+Q77</f>
        <v>20885</v>
      </c>
    </row>
    <row r="78" spans="1:18" ht="15">
      <c r="A78" s="13" t="s">
        <v>28</v>
      </c>
      <c r="B78" s="10"/>
      <c r="C78" s="10"/>
      <c r="D78" s="10"/>
      <c r="E78" s="10"/>
      <c r="F78" s="10"/>
      <c r="G78" s="10"/>
      <c r="H78" s="10"/>
      <c r="I78" s="10">
        <v>124000</v>
      </c>
      <c r="J78" s="10"/>
      <c r="K78" s="10"/>
      <c r="L78" s="10"/>
      <c r="M78" s="10"/>
      <c r="N78" s="10"/>
      <c r="O78" s="10"/>
      <c r="P78" s="10"/>
      <c r="Q78" s="24"/>
      <c r="R78" s="25">
        <f t="shared" si="26"/>
        <v>124000</v>
      </c>
    </row>
    <row r="79" spans="1:18" ht="15">
      <c r="A79" s="13" t="s">
        <v>53</v>
      </c>
      <c r="B79" s="10"/>
      <c r="C79" s="10"/>
      <c r="D79" s="10"/>
      <c r="E79" s="10"/>
      <c r="F79" s="10"/>
      <c r="G79" s="10"/>
      <c r="H79" s="10"/>
      <c r="I79" s="10">
        <v>172300</v>
      </c>
      <c r="J79" s="10"/>
      <c r="K79" s="10"/>
      <c r="L79" s="10"/>
      <c r="M79" s="10"/>
      <c r="N79" s="10"/>
      <c r="O79" s="10"/>
      <c r="P79" s="10"/>
      <c r="Q79" s="24"/>
      <c r="R79" s="25">
        <f t="shared" si="26"/>
        <v>172300</v>
      </c>
    </row>
    <row r="80" spans="1:18" ht="15">
      <c r="A80" s="13" t="s">
        <v>83</v>
      </c>
      <c r="B80" s="36"/>
      <c r="C80" s="36"/>
      <c r="D80" s="36"/>
      <c r="E80" s="36"/>
      <c r="F80" s="36"/>
      <c r="G80" s="36"/>
      <c r="H80" s="36"/>
      <c r="I80" s="36">
        <v>30000</v>
      </c>
      <c r="J80" s="36"/>
      <c r="K80" s="36"/>
      <c r="L80" s="36"/>
      <c r="M80" s="36"/>
      <c r="N80" s="36"/>
      <c r="O80" s="36"/>
      <c r="P80" s="36"/>
      <c r="Q80" s="39"/>
      <c r="R80" s="25">
        <f t="shared" si="26"/>
        <v>30000</v>
      </c>
    </row>
    <row r="81" spans="1:18" ht="15">
      <c r="A81" s="13" t="s">
        <v>84</v>
      </c>
      <c r="B81" s="36"/>
      <c r="C81" s="36"/>
      <c r="D81" s="36"/>
      <c r="E81" s="36"/>
      <c r="F81" s="36"/>
      <c r="G81" s="36"/>
      <c r="H81" s="36"/>
      <c r="I81" s="36"/>
      <c r="J81" s="36">
        <v>64630</v>
      </c>
      <c r="K81" s="36"/>
      <c r="L81" s="36"/>
      <c r="M81" s="36"/>
      <c r="N81" s="36"/>
      <c r="O81" s="36"/>
      <c r="P81" s="36"/>
      <c r="Q81" s="39"/>
      <c r="R81" s="25">
        <f t="shared" si="26"/>
        <v>64630</v>
      </c>
    </row>
    <row r="82" spans="1:18" ht="15">
      <c r="A82" s="13" t="s">
        <v>85</v>
      </c>
      <c r="B82" s="36"/>
      <c r="C82" s="36"/>
      <c r="D82" s="36"/>
      <c r="E82" s="36"/>
      <c r="F82" s="36"/>
      <c r="G82" s="36"/>
      <c r="H82" s="36"/>
      <c r="I82" s="36">
        <v>10000</v>
      </c>
      <c r="J82" s="36"/>
      <c r="K82" s="36"/>
      <c r="L82" s="36"/>
      <c r="M82" s="36"/>
      <c r="N82" s="36"/>
      <c r="O82" s="36"/>
      <c r="P82" s="36"/>
      <c r="Q82" s="39"/>
      <c r="R82" s="25">
        <f t="shared" si="26"/>
        <v>10000</v>
      </c>
    </row>
    <row r="83" spans="1:18" ht="15">
      <c r="A83" s="13" t="s">
        <v>95</v>
      </c>
      <c r="B83" s="36"/>
      <c r="C83" s="36"/>
      <c r="D83" s="36"/>
      <c r="E83" s="36"/>
      <c r="F83" s="36"/>
      <c r="G83" s="36"/>
      <c r="H83" s="36"/>
      <c r="I83" s="36">
        <v>10000</v>
      </c>
      <c r="J83" s="36"/>
      <c r="K83" s="36"/>
      <c r="L83" s="36"/>
      <c r="M83" s="36"/>
      <c r="N83" s="36"/>
      <c r="O83" s="36"/>
      <c r="P83" s="36"/>
      <c r="Q83" s="39"/>
      <c r="R83" s="25">
        <f t="shared" si="26"/>
        <v>10000</v>
      </c>
    </row>
    <row r="84" spans="1:18" ht="15">
      <c r="A84" s="13" t="s">
        <v>78</v>
      </c>
      <c r="B84" s="10"/>
      <c r="C84" s="10"/>
      <c r="D84" s="10"/>
      <c r="E84" s="10"/>
      <c r="F84" s="10"/>
      <c r="G84" s="10"/>
      <c r="H84" s="10"/>
      <c r="I84" s="10"/>
      <c r="J84" s="10">
        <v>30000</v>
      </c>
      <c r="K84" s="10"/>
      <c r="L84" s="10"/>
      <c r="M84" s="10"/>
      <c r="N84" s="10"/>
      <c r="O84" s="10"/>
      <c r="P84" s="10"/>
      <c r="Q84" s="24"/>
      <c r="R84" s="25">
        <f t="shared" si="26"/>
        <v>30000</v>
      </c>
    </row>
    <row r="85" spans="1:18" s="2" customFormat="1" ht="42.75">
      <c r="A85" s="32" t="s">
        <v>126</v>
      </c>
      <c r="B85" s="43">
        <f aca="true" t="shared" si="27" ref="B85:R85">SUM(B86:B88)</f>
        <v>0</v>
      </c>
      <c r="C85" s="43">
        <f t="shared" si="27"/>
        <v>0</v>
      </c>
      <c r="D85" s="43">
        <f t="shared" si="27"/>
        <v>0</v>
      </c>
      <c r="E85" s="43">
        <f t="shared" si="27"/>
        <v>0</v>
      </c>
      <c r="F85" s="43">
        <f t="shared" si="27"/>
        <v>0</v>
      </c>
      <c r="G85" s="43">
        <f t="shared" si="27"/>
        <v>0</v>
      </c>
      <c r="H85" s="43">
        <f t="shared" si="27"/>
        <v>0</v>
      </c>
      <c r="I85" s="43">
        <f t="shared" si="27"/>
        <v>0</v>
      </c>
      <c r="J85" s="43">
        <f t="shared" si="27"/>
        <v>80570</v>
      </c>
      <c r="K85" s="43">
        <f t="shared" si="27"/>
        <v>0</v>
      </c>
      <c r="L85" s="43">
        <f t="shared" si="27"/>
        <v>0</v>
      </c>
      <c r="M85" s="43">
        <f t="shared" si="27"/>
        <v>0</v>
      </c>
      <c r="N85" s="43">
        <f t="shared" si="27"/>
        <v>0</v>
      </c>
      <c r="O85" s="43">
        <f t="shared" si="27"/>
        <v>0</v>
      </c>
      <c r="P85" s="43">
        <f t="shared" si="27"/>
        <v>0</v>
      </c>
      <c r="Q85" s="43">
        <f t="shared" si="27"/>
        <v>0</v>
      </c>
      <c r="R85" s="44">
        <f t="shared" si="27"/>
        <v>80570</v>
      </c>
    </row>
    <row r="86" spans="1:18" ht="15">
      <c r="A86" s="13" t="s">
        <v>31</v>
      </c>
      <c r="B86" s="10"/>
      <c r="C86" s="10"/>
      <c r="D86" s="10"/>
      <c r="E86" s="10"/>
      <c r="F86" s="10"/>
      <c r="G86" s="10"/>
      <c r="H86" s="10"/>
      <c r="I86" s="10"/>
      <c r="J86" s="10">
        <v>25570</v>
      </c>
      <c r="K86" s="10"/>
      <c r="L86" s="10"/>
      <c r="M86" s="10"/>
      <c r="N86" s="10"/>
      <c r="O86" s="10"/>
      <c r="P86" s="10"/>
      <c r="Q86" s="24"/>
      <c r="R86" s="25">
        <f>B86+C86+D86+E86+F86+G86+H86+I86+J86+K86+L86+M86+N86+O86+P86+Q86</f>
        <v>25570</v>
      </c>
    </row>
    <row r="87" spans="1:18" ht="15">
      <c r="A87" s="13" t="s">
        <v>32</v>
      </c>
      <c r="B87" s="10"/>
      <c r="C87" s="10"/>
      <c r="D87" s="10"/>
      <c r="E87" s="10"/>
      <c r="F87" s="10"/>
      <c r="G87" s="10"/>
      <c r="H87" s="10"/>
      <c r="I87" s="10"/>
      <c r="J87" s="10">
        <v>5000</v>
      </c>
      <c r="K87" s="10"/>
      <c r="L87" s="10"/>
      <c r="M87" s="10"/>
      <c r="N87" s="10"/>
      <c r="O87" s="10"/>
      <c r="P87" s="10"/>
      <c r="Q87" s="24"/>
      <c r="R87" s="25">
        <f>B87+C87+D87+E87+F87+G87+H87+I87+J87+K87+L87+M87+N87+O87+P87+Q87</f>
        <v>5000</v>
      </c>
    </row>
    <row r="88" spans="1:18" ht="15">
      <c r="A88" s="37" t="s">
        <v>54</v>
      </c>
      <c r="B88" s="10"/>
      <c r="C88" s="10"/>
      <c r="D88" s="10"/>
      <c r="E88" s="10"/>
      <c r="F88" s="10"/>
      <c r="G88" s="10"/>
      <c r="H88" s="10"/>
      <c r="I88" s="10"/>
      <c r="J88" s="10">
        <v>50000</v>
      </c>
      <c r="K88" s="10"/>
      <c r="L88" s="10"/>
      <c r="M88" s="10"/>
      <c r="N88" s="10"/>
      <c r="O88" s="10"/>
      <c r="P88" s="10"/>
      <c r="Q88" s="24"/>
      <c r="R88" s="25">
        <f>B88+C88+D88+E88+F88+G88+H88+I88+J88+K88+L88+M88+N88+O88+P88+Q88</f>
        <v>50000</v>
      </c>
    </row>
    <row r="89" spans="1:18" s="2" customFormat="1" ht="42.75">
      <c r="A89" s="32" t="s">
        <v>127</v>
      </c>
      <c r="B89" s="45">
        <f aca="true" t="shared" si="28" ref="B89:R89">SUM(B90:B93)</f>
        <v>0</v>
      </c>
      <c r="C89" s="45">
        <f t="shared" si="28"/>
        <v>0</v>
      </c>
      <c r="D89" s="45">
        <f t="shared" si="28"/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114800</v>
      </c>
      <c r="J89" s="45">
        <f t="shared" si="28"/>
        <v>47500</v>
      </c>
      <c r="K89" s="45">
        <f t="shared" si="28"/>
        <v>0</v>
      </c>
      <c r="L89" s="45">
        <f t="shared" si="28"/>
        <v>0</v>
      </c>
      <c r="M89" s="45">
        <f t="shared" si="28"/>
        <v>0</v>
      </c>
      <c r="N89" s="45">
        <f t="shared" si="28"/>
        <v>0</v>
      </c>
      <c r="O89" s="45">
        <f t="shared" si="28"/>
        <v>0</v>
      </c>
      <c r="P89" s="45">
        <f t="shared" si="28"/>
        <v>0</v>
      </c>
      <c r="Q89" s="45">
        <f t="shared" si="28"/>
        <v>0</v>
      </c>
      <c r="R89" s="46">
        <f t="shared" si="28"/>
        <v>162300</v>
      </c>
    </row>
    <row r="90" spans="1:18" ht="15">
      <c r="A90" s="13" t="s">
        <v>76</v>
      </c>
      <c r="B90" s="36"/>
      <c r="C90" s="36"/>
      <c r="D90" s="36"/>
      <c r="E90" s="36"/>
      <c r="F90" s="36"/>
      <c r="G90" s="36"/>
      <c r="H90" s="36"/>
      <c r="I90" s="36"/>
      <c r="J90" s="36">
        <v>25000</v>
      </c>
      <c r="K90" s="36"/>
      <c r="L90" s="36"/>
      <c r="M90" s="36"/>
      <c r="N90" s="36"/>
      <c r="O90" s="36"/>
      <c r="P90" s="36"/>
      <c r="Q90" s="24"/>
      <c r="R90" s="25">
        <f>B90+C90+D90+E90+F90+G90+H90+I90+J90+K90+L90+M90+N90+O90+P90+Q90</f>
        <v>25000</v>
      </c>
    </row>
    <row r="91" spans="1:18" ht="15">
      <c r="A91" s="13" t="s">
        <v>77</v>
      </c>
      <c r="B91" s="36"/>
      <c r="C91" s="36"/>
      <c r="D91" s="36"/>
      <c r="E91" s="36"/>
      <c r="F91" s="36"/>
      <c r="G91" s="36"/>
      <c r="H91" s="36"/>
      <c r="I91" s="36">
        <v>54800</v>
      </c>
      <c r="J91" s="36"/>
      <c r="K91" s="36"/>
      <c r="L91" s="36"/>
      <c r="M91" s="36"/>
      <c r="N91" s="36"/>
      <c r="O91" s="36"/>
      <c r="P91" s="36"/>
      <c r="Q91" s="24"/>
      <c r="R91" s="25">
        <f>B91+C91+D91+E91+F91+G91+H91+I91+J91+K91+L91+M91+N91+O91+P91+Q91</f>
        <v>54800</v>
      </c>
    </row>
    <row r="92" spans="1:18" ht="20.25" customHeight="1">
      <c r="A92" s="13" t="s">
        <v>123</v>
      </c>
      <c r="B92" s="36"/>
      <c r="C92" s="36"/>
      <c r="D92" s="36"/>
      <c r="E92" s="36"/>
      <c r="F92" s="36"/>
      <c r="G92" s="36"/>
      <c r="H92" s="36"/>
      <c r="I92" s="36">
        <v>60000</v>
      </c>
      <c r="J92" s="36"/>
      <c r="K92" s="36"/>
      <c r="L92" s="36"/>
      <c r="M92" s="36"/>
      <c r="N92" s="36"/>
      <c r="O92" s="36"/>
      <c r="P92" s="36"/>
      <c r="Q92" s="10"/>
      <c r="R92" s="25">
        <f>B92+C92+D92+E92+F92+G92+H92+I92+J92+K92+L92+M92+N92+O92+P92+Q92</f>
        <v>60000</v>
      </c>
    </row>
    <row r="93" spans="1:18" ht="30">
      <c r="A93" s="13" t="s">
        <v>88</v>
      </c>
      <c r="B93" s="10"/>
      <c r="C93" s="10"/>
      <c r="D93" s="10"/>
      <c r="E93" s="10"/>
      <c r="F93" s="10"/>
      <c r="G93" s="10"/>
      <c r="H93" s="10"/>
      <c r="I93" s="10"/>
      <c r="J93" s="10">
        <v>22500</v>
      </c>
      <c r="K93" s="10"/>
      <c r="L93" s="10"/>
      <c r="M93" s="10"/>
      <c r="N93" s="10"/>
      <c r="O93" s="10"/>
      <c r="P93" s="10"/>
      <c r="Q93" s="24"/>
      <c r="R93" s="25">
        <f>B93+C93+D93+E93+F93+G93+H93+I93+J93+K93+L93+M93+N93+O93+P93+Q93</f>
        <v>22500</v>
      </c>
    </row>
    <row r="94" spans="1:18" ht="62.25" customHeight="1">
      <c r="A94" s="32" t="s">
        <v>92</v>
      </c>
      <c r="B94" s="45">
        <f>B95+B99</f>
        <v>0</v>
      </c>
      <c r="C94" s="45">
        <f aca="true" t="shared" si="29" ref="C94:R94">C95+C99</f>
        <v>0</v>
      </c>
      <c r="D94" s="45">
        <f t="shared" si="29"/>
        <v>0</v>
      </c>
      <c r="E94" s="45">
        <f t="shared" si="29"/>
        <v>0</v>
      </c>
      <c r="F94" s="45">
        <f t="shared" si="29"/>
        <v>0</v>
      </c>
      <c r="G94" s="45">
        <f t="shared" si="29"/>
        <v>0</v>
      </c>
      <c r="H94" s="45">
        <f t="shared" si="29"/>
        <v>0</v>
      </c>
      <c r="I94" s="45">
        <f t="shared" si="29"/>
        <v>16000</v>
      </c>
      <c r="J94" s="45">
        <f t="shared" si="29"/>
        <v>239764</v>
      </c>
      <c r="K94" s="45">
        <f t="shared" si="29"/>
        <v>0</v>
      </c>
      <c r="L94" s="45">
        <f t="shared" si="29"/>
        <v>0</v>
      </c>
      <c r="M94" s="45">
        <f t="shared" si="29"/>
        <v>0</v>
      </c>
      <c r="N94" s="45">
        <f t="shared" si="29"/>
        <v>0</v>
      </c>
      <c r="O94" s="45">
        <f t="shared" si="29"/>
        <v>0</v>
      </c>
      <c r="P94" s="45">
        <f t="shared" si="29"/>
        <v>0</v>
      </c>
      <c r="Q94" s="45">
        <f t="shared" si="29"/>
        <v>0</v>
      </c>
      <c r="R94" s="46">
        <f t="shared" si="29"/>
        <v>255764</v>
      </c>
    </row>
    <row r="95" spans="1:18" s="2" customFormat="1" ht="71.25">
      <c r="A95" s="32" t="s">
        <v>128</v>
      </c>
      <c r="B95" s="45">
        <f aca="true" t="shared" si="30" ref="B95:R95">SUM(B96:B98)</f>
        <v>0</v>
      </c>
      <c r="C95" s="45">
        <f t="shared" si="30"/>
        <v>0</v>
      </c>
      <c r="D95" s="45">
        <f t="shared" si="30"/>
        <v>0</v>
      </c>
      <c r="E95" s="45">
        <f t="shared" si="30"/>
        <v>0</v>
      </c>
      <c r="F95" s="45">
        <f t="shared" si="30"/>
        <v>0</v>
      </c>
      <c r="G95" s="45">
        <f t="shared" si="30"/>
        <v>0</v>
      </c>
      <c r="H95" s="45">
        <f t="shared" si="30"/>
        <v>0</v>
      </c>
      <c r="I95" s="45">
        <f t="shared" si="30"/>
        <v>0</v>
      </c>
      <c r="J95" s="45">
        <f t="shared" si="30"/>
        <v>54000</v>
      </c>
      <c r="K95" s="45">
        <f t="shared" si="30"/>
        <v>0</v>
      </c>
      <c r="L95" s="45">
        <f t="shared" si="30"/>
        <v>0</v>
      </c>
      <c r="M95" s="45">
        <f t="shared" si="30"/>
        <v>0</v>
      </c>
      <c r="N95" s="45">
        <f t="shared" si="30"/>
        <v>0</v>
      </c>
      <c r="O95" s="45">
        <f t="shared" si="30"/>
        <v>0</v>
      </c>
      <c r="P95" s="45">
        <f t="shared" si="30"/>
        <v>0</v>
      </c>
      <c r="Q95" s="45">
        <f t="shared" si="30"/>
        <v>0</v>
      </c>
      <c r="R95" s="46">
        <f t="shared" si="30"/>
        <v>54000</v>
      </c>
    </row>
    <row r="96" spans="1:18" ht="15">
      <c r="A96" s="13" t="s">
        <v>40</v>
      </c>
      <c r="B96" s="10"/>
      <c r="C96" s="10"/>
      <c r="D96" s="10"/>
      <c r="E96" s="10"/>
      <c r="F96" s="10"/>
      <c r="G96" s="10"/>
      <c r="H96" s="10"/>
      <c r="I96" s="10"/>
      <c r="J96" s="10">
        <v>23000</v>
      </c>
      <c r="K96" s="10"/>
      <c r="L96" s="10"/>
      <c r="M96" s="10"/>
      <c r="N96" s="10"/>
      <c r="O96" s="10"/>
      <c r="P96" s="10"/>
      <c r="Q96" s="24"/>
      <c r="R96" s="25">
        <f>B96+C96+D96+E96+F96+G96+H96+I96+J96+K96+L96+M96+N96+O96+P96+Q96</f>
        <v>23000</v>
      </c>
    </row>
    <row r="97" spans="1:18" ht="15">
      <c r="A97" s="13" t="s">
        <v>41</v>
      </c>
      <c r="B97" s="10"/>
      <c r="C97" s="10"/>
      <c r="D97" s="10"/>
      <c r="E97" s="10"/>
      <c r="F97" s="10"/>
      <c r="G97" s="10"/>
      <c r="H97" s="10"/>
      <c r="I97" s="10"/>
      <c r="J97" s="10">
        <v>1000</v>
      </c>
      <c r="K97" s="10"/>
      <c r="L97" s="10"/>
      <c r="M97" s="10"/>
      <c r="N97" s="10"/>
      <c r="O97" s="10"/>
      <c r="P97" s="10"/>
      <c r="Q97" s="24"/>
      <c r="R97" s="25">
        <f>B97+C97+D97+E97+F97+G97+H97+I97+J97+K97+L97+M97+N97+O97+P97+Q97</f>
        <v>1000</v>
      </c>
    </row>
    <row r="98" spans="1:18" ht="15">
      <c r="A98" s="13" t="s">
        <v>42</v>
      </c>
      <c r="B98" s="10"/>
      <c r="C98" s="10"/>
      <c r="D98" s="10"/>
      <c r="E98" s="10"/>
      <c r="F98" s="10"/>
      <c r="G98" s="10"/>
      <c r="H98" s="10"/>
      <c r="I98" s="10"/>
      <c r="J98" s="10">
        <v>30000</v>
      </c>
      <c r="K98" s="10"/>
      <c r="L98" s="10"/>
      <c r="M98" s="10"/>
      <c r="N98" s="10"/>
      <c r="O98" s="10"/>
      <c r="P98" s="10"/>
      <c r="Q98" s="24"/>
      <c r="R98" s="25">
        <f>B98+C98+D98+E98+F98+G98+H98+I98+J98+K98+L98+M98+N98+O98+P98+Q98</f>
        <v>30000</v>
      </c>
    </row>
    <row r="99" spans="1:18" s="2" customFormat="1" ht="57">
      <c r="A99" s="32" t="s">
        <v>129</v>
      </c>
      <c r="B99" s="45">
        <f aca="true" t="shared" si="31" ref="B99:R99">SUM(B100:B104)</f>
        <v>0</v>
      </c>
      <c r="C99" s="45">
        <f t="shared" si="31"/>
        <v>0</v>
      </c>
      <c r="D99" s="45">
        <f t="shared" si="31"/>
        <v>0</v>
      </c>
      <c r="E99" s="45">
        <f t="shared" si="31"/>
        <v>0</v>
      </c>
      <c r="F99" s="45">
        <f t="shared" si="31"/>
        <v>0</v>
      </c>
      <c r="G99" s="45">
        <f t="shared" si="31"/>
        <v>0</v>
      </c>
      <c r="H99" s="45">
        <f t="shared" si="31"/>
        <v>0</v>
      </c>
      <c r="I99" s="45">
        <f t="shared" si="31"/>
        <v>16000</v>
      </c>
      <c r="J99" s="45">
        <f t="shared" si="31"/>
        <v>185764</v>
      </c>
      <c r="K99" s="45">
        <f t="shared" si="31"/>
        <v>0</v>
      </c>
      <c r="L99" s="45">
        <f t="shared" si="31"/>
        <v>0</v>
      </c>
      <c r="M99" s="45">
        <f t="shared" si="31"/>
        <v>0</v>
      </c>
      <c r="N99" s="45">
        <f t="shared" si="31"/>
        <v>0</v>
      </c>
      <c r="O99" s="45">
        <f t="shared" si="31"/>
        <v>0</v>
      </c>
      <c r="P99" s="45">
        <f t="shared" si="31"/>
        <v>0</v>
      </c>
      <c r="Q99" s="45">
        <f t="shared" si="31"/>
        <v>0</v>
      </c>
      <c r="R99" s="46">
        <f t="shared" si="31"/>
        <v>201764</v>
      </c>
    </row>
    <row r="100" spans="1:18" ht="44.25" customHeight="1">
      <c r="A100" s="13" t="s">
        <v>44</v>
      </c>
      <c r="B100" s="10"/>
      <c r="C100" s="10"/>
      <c r="D100" s="10"/>
      <c r="E100" s="10"/>
      <c r="F100" s="10"/>
      <c r="G100" s="10"/>
      <c r="H100" s="10"/>
      <c r="I100" s="10">
        <v>16000</v>
      </c>
      <c r="J100" s="10"/>
      <c r="K100" s="10"/>
      <c r="L100" s="10"/>
      <c r="M100" s="10"/>
      <c r="N100" s="10"/>
      <c r="O100" s="10"/>
      <c r="P100" s="10"/>
      <c r="Q100" s="24"/>
      <c r="R100" s="25">
        <f>B100+C100+D100+E100+F100+G100+H100+I100+J100+K100+L100+M100+N100+O100+P100+Q100</f>
        <v>16000</v>
      </c>
    </row>
    <row r="101" spans="1:18" ht="15">
      <c r="A101" s="13" t="s">
        <v>43</v>
      </c>
      <c r="B101" s="10"/>
      <c r="C101" s="10"/>
      <c r="D101" s="10"/>
      <c r="E101" s="10"/>
      <c r="F101" s="10"/>
      <c r="G101" s="10"/>
      <c r="H101" s="10"/>
      <c r="I101" s="10"/>
      <c r="J101" s="10">
        <v>24000</v>
      </c>
      <c r="K101" s="10"/>
      <c r="L101" s="10"/>
      <c r="M101" s="10"/>
      <c r="N101" s="10"/>
      <c r="O101" s="10"/>
      <c r="P101" s="10"/>
      <c r="Q101" s="24"/>
      <c r="R101" s="25">
        <f>B101+C101+D101+E101+F101+G101+H101+I101+J101+K101+L101+M101+N101+O101+P101+Q101</f>
        <v>24000</v>
      </c>
    </row>
    <row r="102" spans="1:18" ht="15">
      <c r="A102" s="13" t="s">
        <v>27</v>
      </c>
      <c r="B102" s="10"/>
      <c r="C102" s="10"/>
      <c r="D102" s="10"/>
      <c r="E102" s="10"/>
      <c r="F102" s="10"/>
      <c r="G102" s="10"/>
      <c r="H102" s="10"/>
      <c r="I102" s="10"/>
      <c r="J102" s="10">
        <v>33920</v>
      </c>
      <c r="K102" s="10"/>
      <c r="L102" s="10"/>
      <c r="M102" s="10"/>
      <c r="N102" s="10"/>
      <c r="O102" s="10"/>
      <c r="P102" s="10"/>
      <c r="Q102" s="24"/>
      <c r="R102" s="25">
        <f>B102+C102+D102+E102+F102+G102+H102+I102+J102+K102+L102+M102+N102+O102+P102+Q102</f>
        <v>33920</v>
      </c>
    </row>
    <row r="103" spans="1:18" ht="30">
      <c r="A103" s="13" t="s">
        <v>93</v>
      </c>
      <c r="B103" s="10"/>
      <c r="C103" s="10"/>
      <c r="D103" s="10"/>
      <c r="E103" s="10"/>
      <c r="F103" s="10"/>
      <c r="G103" s="10"/>
      <c r="H103" s="10"/>
      <c r="I103" s="10"/>
      <c r="J103" s="10">
        <v>25000</v>
      </c>
      <c r="K103" s="10"/>
      <c r="L103" s="10"/>
      <c r="M103" s="10"/>
      <c r="N103" s="10"/>
      <c r="O103" s="10"/>
      <c r="P103" s="10"/>
      <c r="Q103" s="24"/>
      <c r="R103" s="25">
        <f>B103+C103+D103+E103+F103+G103+H103+I103+J103+K103+L103+M103+N103+O103+P103+Q103</f>
        <v>25000</v>
      </c>
    </row>
    <row r="104" spans="1:18" ht="30">
      <c r="A104" s="13" t="s">
        <v>45</v>
      </c>
      <c r="B104" s="10"/>
      <c r="C104" s="10"/>
      <c r="D104" s="10"/>
      <c r="E104" s="10"/>
      <c r="F104" s="10"/>
      <c r="G104" s="10"/>
      <c r="H104" s="10"/>
      <c r="I104" s="10"/>
      <c r="J104" s="10">
        <f>59908+42936</f>
        <v>102844</v>
      </c>
      <c r="K104" s="10"/>
      <c r="L104" s="10"/>
      <c r="M104" s="10"/>
      <c r="N104" s="10"/>
      <c r="O104" s="10"/>
      <c r="P104" s="10"/>
      <c r="Q104" s="24"/>
      <c r="R104" s="25">
        <f>B104+C104+D104+E104+F104+G104+H104+I104+J104+K104+L104+M104+N104+O104+P104+Q104</f>
        <v>102844</v>
      </c>
    </row>
    <row r="105" spans="1:18" ht="15">
      <c r="A105" s="4" t="s">
        <v>9</v>
      </c>
      <c r="B105" s="8">
        <f>SUM(B107+B110)</f>
        <v>1342384</v>
      </c>
      <c r="C105" s="8">
        <f aca="true" t="shared" si="32" ref="C105:R105">SUM(C107+C110)</f>
        <v>0</v>
      </c>
      <c r="D105" s="8">
        <f t="shared" si="32"/>
        <v>407400</v>
      </c>
      <c r="E105" s="8">
        <f t="shared" si="32"/>
        <v>19400</v>
      </c>
      <c r="F105" s="8">
        <f t="shared" si="32"/>
        <v>0</v>
      </c>
      <c r="G105" s="8">
        <f t="shared" si="32"/>
        <v>22200</v>
      </c>
      <c r="H105" s="8">
        <f t="shared" si="32"/>
        <v>200000</v>
      </c>
      <c r="I105" s="8">
        <f t="shared" si="32"/>
        <v>144630</v>
      </c>
      <c r="J105" s="8">
        <f t="shared" si="32"/>
        <v>90440</v>
      </c>
      <c r="K105" s="8">
        <f t="shared" si="32"/>
        <v>0</v>
      </c>
      <c r="L105" s="8">
        <f t="shared" si="32"/>
        <v>443450</v>
      </c>
      <c r="M105" s="8">
        <f t="shared" si="32"/>
        <v>0</v>
      </c>
      <c r="N105" s="8">
        <f t="shared" si="32"/>
        <v>0</v>
      </c>
      <c r="O105" s="8">
        <f t="shared" si="32"/>
        <v>33420</v>
      </c>
      <c r="P105" s="8">
        <f t="shared" si="32"/>
        <v>0</v>
      </c>
      <c r="Q105" s="8">
        <f t="shared" si="32"/>
        <v>75000</v>
      </c>
      <c r="R105" s="17">
        <f t="shared" si="32"/>
        <v>2778324</v>
      </c>
    </row>
    <row r="106" spans="1:18" ht="58.5" customHeight="1">
      <c r="A106" s="32" t="s">
        <v>94</v>
      </c>
      <c r="B106" s="33">
        <f>B107+B110</f>
        <v>1342384</v>
      </c>
      <c r="C106" s="33">
        <f aca="true" t="shared" si="33" ref="C106:R106">C107+C110</f>
        <v>0</v>
      </c>
      <c r="D106" s="33">
        <f t="shared" si="33"/>
        <v>407400</v>
      </c>
      <c r="E106" s="33">
        <f t="shared" si="33"/>
        <v>19400</v>
      </c>
      <c r="F106" s="33">
        <f t="shared" si="33"/>
        <v>0</v>
      </c>
      <c r="G106" s="33">
        <f t="shared" si="33"/>
        <v>22200</v>
      </c>
      <c r="H106" s="33">
        <f t="shared" si="33"/>
        <v>200000</v>
      </c>
      <c r="I106" s="33">
        <f t="shared" si="33"/>
        <v>144630</v>
      </c>
      <c r="J106" s="33">
        <f t="shared" si="33"/>
        <v>90440</v>
      </c>
      <c r="K106" s="33">
        <f t="shared" si="33"/>
        <v>0</v>
      </c>
      <c r="L106" s="33">
        <f t="shared" si="33"/>
        <v>443450</v>
      </c>
      <c r="M106" s="33">
        <f t="shared" si="33"/>
        <v>0</v>
      </c>
      <c r="N106" s="33">
        <f t="shared" si="33"/>
        <v>0</v>
      </c>
      <c r="O106" s="33">
        <f t="shared" si="33"/>
        <v>33420</v>
      </c>
      <c r="P106" s="33">
        <f t="shared" si="33"/>
        <v>0</v>
      </c>
      <c r="Q106" s="33">
        <f t="shared" si="33"/>
        <v>75000</v>
      </c>
      <c r="R106" s="34">
        <f t="shared" si="33"/>
        <v>2778324</v>
      </c>
    </row>
    <row r="107" spans="1:18" ht="15">
      <c r="A107" s="32" t="s">
        <v>23</v>
      </c>
      <c r="B107" s="33">
        <f aca="true" t="shared" si="34" ref="B107:R107">B108+B109</f>
        <v>1342384</v>
      </c>
      <c r="C107" s="33">
        <f t="shared" si="34"/>
        <v>0</v>
      </c>
      <c r="D107" s="33">
        <f t="shared" si="34"/>
        <v>407400</v>
      </c>
      <c r="E107" s="33">
        <f t="shared" si="34"/>
        <v>19400</v>
      </c>
      <c r="F107" s="33">
        <f t="shared" si="34"/>
        <v>0</v>
      </c>
      <c r="G107" s="33">
        <f t="shared" si="34"/>
        <v>22200</v>
      </c>
      <c r="H107" s="33">
        <f t="shared" si="34"/>
        <v>200000</v>
      </c>
      <c r="I107" s="33">
        <f t="shared" si="34"/>
        <v>144630</v>
      </c>
      <c r="J107" s="33">
        <f t="shared" si="34"/>
        <v>90440</v>
      </c>
      <c r="K107" s="33">
        <f t="shared" si="34"/>
        <v>0</v>
      </c>
      <c r="L107" s="33">
        <f t="shared" si="34"/>
        <v>0</v>
      </c>
      <c r="M107" s="33">
        <f t="shared" si="34"/>
        <v>0</v>
      </c>
      <c r="N107" s="33">
        <f t="shared" si="34"/>
        <v>0</v>
      </c>
      <c r="O107" s="33">
        <f t="shared" si="34"/>
        <v>33420</v>
      </c>
      <c r="P107" s="33">
        <f t="shared" si="34"/>
        <v>0</v>
      </c>
      <c r="Q107" s="33">
        <f t="shared" si="34"/>
        <v>75000</v>
      </c>
      <c r="R107" s="34">
        <f t="shared" si="34"/>
        <v>2334874</v>
      </c>
    </row>
    <row r="108" spans="1:18" ht="18" customHeight="1">
      <c r="A108" s="13" t="s">
        <v>116</v>
      </c>
      <c r="B108" s="28">
        <v>1251160</v>
      </c>
      <c r="C108" s="10"/>
      <c r="D108" s="10">
        <v>379850</v>
      </c>
      <c r="E108" s="10">
        <v>19400</v>
      </c>
      <c r="F108" s="10"/>
      <c r="G108" s="10">
        <v>22200</v>
      </c>
      <c r="H108" s="10">
        <v>200000</v>
      </c>
      <c r="I108" s="10">
        <v>144630</v>
      </c>
      <c r="J108" s="10">
        <f>40440+50000</f>
        <v>90440</v>
      </c>
      <c r="K108" s="10"/>
      <c r="L108" s="10"/>
      <c r="M108" s="10"/>
      <c r="N108" s="10"/>
      <c r="O108" s="10">
        <f>3420+30000</f>
        <v>33420</v>
      </c>
      <c r="P108" s="10"/>
      <c r="Q108" s="24">
        <f>65000+10000</f>
        <v>75000</v>
      </c>
      <c r="R108" s="25">
        <f>B108+C108+D108+E108+F108+G108+H108+I108+J108+K108+L108+M108+N108+O108+P108+Q108</f>
        <v>2216100</v>
      </c>
    </row>
    <row r="109" spans="1:18" ht="30">
      <c r="A109" s="13" t="s">
        <v>111</v>
      </c>
      <c r="B109" s="10">
        <v>91224</v>
      </c>
      <c r="C109" s="10"/>
      <c r="D109" s="10">
        <v>27550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24"/>
      <c r="R109" s="25">
        <f>B109+C109+D109+E109+F109+G109+H109+I109+J109+K109+L109+M109+N109+O109+P109+Q109</f>
        <v>118774</v>
      </c>
    </row>
    <row r="110" spans="1:18" s="2" customFormat="1" ht="42.75">
      <c r="A110" s="32" t="s">
        <v>26</v>
      </c>
      <c r="B110" s="33">
        <f aca="true" t="shared" si="35" ref="B110:R110">SUM(B111:B111)</f>
        <v>0</v>
      </c>
      <c r="C110" s="33">
        <f t="shared" si="35"/>
        <v>0</v>
      </c>
      <c r="D110" s="33">
        <f t="shared" si="35"/>
        <v>0</v>
      </c>
      <c r="E110" s="33">
        <f t="shared" si="35"/>
        <v>0</v>
      </c>
      <c r="F110" s="33">
        <f t="shared" si="35"/>
        <v>0</v>
      </c>
      <c r="G110" s="33">
        <f t="shared" si="35"/>
        <v>0</v>
      </c>
      <c r="H110" s="33">
        <f t="shared" si="35"/>
        <v>0</v>
      </c>
      <c r="I110" s="33">
        <f t="shared" si="35"/>
        <v>0</v>
      </c>
      <c r="J110" s="33">
        <f t="shared" si="35"/>
        <v>0</v>
      </c>
      <c r="K110" s="33">
        <f t="shared" si="35"/>
        <v>0</v>
      </c>
      <c r="L110" s="33">
        <f t="shared" si="35"/>
        <v>443450</v>
      </c>
      <c r="M110" s="33">
        <f t="shared" si="35"/>
        <v>0</v>
      </c>
      <c r="N110" s="33">
        <f t="shared" si="35"/>
        <v>0</v>
      </c>
      <c r="O110" s="33">
        <f t="shared" si="35"/>
        <v>0</v>
      </c>
      <c r="P110" s="33">
        <f t="shared" si="35"/>
        <v>0</v>
      </c>
      <c r="Q110" s="33">
        <f t="shared" si="35"/>
        <v>0</v>
      </c>
      <c r="R110" s="34">
        <f t="shared" si="35"/>
        <v>443450</v>
      </c>
    </row>
    <row r="111" spans="1:18" ht="45" customHeight="1">
      <c r="A111" s="13" t="s">
        <v>130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>
        <v>443450</v>
      </c>
      <c r="M111" s="10"/>
      <c r="N111" s="10"/>
      <c r="O111" s="10"/>
      <c r="P111" s="10"/>
      <c r="Q111" s="24"/>
      <c r="R111" s="25">
        <f>B111+C111+D111+E111+F111+G111+H111+I111+J111+K111+L111+M111+N111+O111+P111+Q111</f>
        <v>443450</v>
      </c>
    </row>
    <row r="112" spans="1:18" s="2" customFormat="1" ht="14.25">
      <c r="A112" s="7" t="s">
        <v>49</v>
      </c>
      <c r="B112" s="9">
        <f aca="true" t="shared" si="36" ref="B112:R112">B113+B115</f>
        <v>0</v>
      </c>
      <c r="C112" s="9">
        <f t="shared" si="36"/>
        <v>0</v>
      </c>
      <c r="D112" s="9">
        <f t="shared" si="36"/>
        <v>0</v>
      </c>
      <c r="E112" s="9">
        <f t="shared" si="36"/>
        <v>0</v>
      </c>
      <c r="F112" s="9">
        <f t="shared" si="36"/>
        <v>0</v>
      </c>
      <c r="G112" s="9">
        <f t="shared" si="36"/>
        <v>0</v>
      </c>
      <c r="H112" s="9">
        <f t="shared" si="36"/>
        <v>0</v>
      </c>
      <c r="I112" s="9">
        <f t="shared" si="36"/>
        <v>0</v>
      </c>
      <c r="J112" s="9">
        <f t="shared" si="36"/>
        <v>0</v>
      </c>
      <c r="K112" s="9">
        <f t="shared" si="36"/>
        <v>0</v>
      </c>
      <c r="L112" s="9">
        <f t="shared" si="36"/>
        <v>0</v>
      </c>
      <c r="M112" s="9">
        <f t="shared" si="36"/>
        <v>300000</v>
      </c>
      <c r="N112" s="9">
        <f t="shared" si="36"/>
        <v>292500</v>
      </c>
      <c r="O112" s="9">
        <f t="shared" si="36"/>
        <v>0</v>
      </c>
      <c r="P112" s="9">
        <f t="shared" si="36"/>
        <v>0</v>
      </c>
      <c r="Q112" s="9">
        <f t="shared" si="36"/>
        <v>0</v>
      </c>
      <c r="R112" s="18">
        <f t="shared" si="36"/>
        <v>592500</v>
      </c>
    </row>
    <row r="113" spans="1:18" s="2" customFormat="1" ht="14.25">
      <c r="A113" s="32" t="s">
        <v>110</v>
      </c>
      <c r="B113" s="43">
        <f aca="true" t="shared" si="37" ref="B113:R113">B114</f>
        <v>0</v>
      </c>
      <c r="C113" s="43">
        <f t="shared" si="37"/>
        <v>0</v>
      </c>
      <c r="D113" s="43">
        <f t="shared" si="37"/>
        <v>0</v>
      </c>
      <c r="E113" s="43">
        <f t="shared" si="37"/>
        <v>0</v>
      </c>
      <c r="F113" s="43">
        <f t="shared" si="37"/>
        <v>0</v>
      </c>
      <c r="G113" s="43">
        <f t="shared" si="37"/>
        <v>0</v>
      </c>
      <c r="H113" s="43">
        <f t="shared" si="37"/>
        <v>0</v>
      </c>
      <c r="I113" s="43">
        <f t="shared" si="37"/>
        <v>0</v>
      </c>
      <c r="J113" s="43">
        <f t="shared" si="37"/>
        <v>0</v>
      </c>
      <c r="K113" s="43">
        <f t="shared" si="37"/>
        <v>0</v>
      </c>
      <c r="L113" s="43">
        <f t="shared" si="37"/>
        <v>0</v>
      </c>
      <c r="M113" s="43">
        <f t="shared" si="37"/>
        <v>0</v>
      </c>
      <c r="N113" s="43">
        <f t="shared" si="37"/>
        <v>292500</v>
      </c>
      <c r="O113" s="43">
        <f t="shared" si="37"/>
        <v>0</v>
      </c>
      <c r="P113" s="43">
        <f t="shared" si="37"/>
        <v>0</v>
      </c>
      <c r="Q113" s="43">
        <f t="shared" si="37"/>
        <v>0</v>
      </c>
      <c r="R113" s="44">
        <f t="shared" si="37"/>
        <v>292500</v>
      </c>
    </row>
    <row r="114" spans="1:18" ht="15">
      <c r="A114" s="27" t="s">
        <v>135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>
        <v>292500</v>
      </c>
      <c r="O114" s="36"/>
      <c r="P114" s="36"/>
      <c r="Q114" s="10"/>
      <c r="R114" s="25">
        <f>B114+C114+D114+E114+F114+G114+H114+I114+J114+K114+L114+M114+N114+O114+P114+Q114</f>
        <v>292500</v>
      </c>
    </row>
    <row r="115" spans="1:18" ht="63" customHeight="1">
      <c r="A115" s="57" t="s">
        <v>105</v>
      </c>
      <c r="B115" s="11">
        <f aca="true" t="shared" si="38" ref="B115:R115">B116</f>
        <v>0</v>
      </c>
      <c r="C115" s="11">
        <f t="shared" si="38"/>
        <v>0</v>
      </c>
      <c r="D115" s="11">
        <f t="shared" si="38"/>
        <v>0</v>
      </c>
      <c r="E115" s="11">
        <f t="shared" si="38"/>
        <v>0</v>
      </c>
      <c r="F115" s="11">
        <f t="shared" si="38"/>
        <v>0</v>
      </c>
      <c r="G115" s="11">
        <f t="shared" si="38"/>
        <v>0</v>
      </c>
      <c r="H115" s="11">
        <f t="shared" si="38"/>
        <v>0</v>
      </c>
      <c r="I115" s="11">
        <f t="shared" si="38"/>
        <v>0</v>
      </c>
      <c r="J115" s="11">
        <f t="shared" si="38"/>
        <v>0</v>
      </c>
      <c r="K115" s="11">
        <f t="shared" si="38"/>
        <v>0</v>
      </c>
      <c r="L115" s="11">
        <f t="shared" si="38"/>
        <v>0</v>
      </c>
      <c r="M115" s="11">
        <f t="shared" si="38"/>
        <v>300000</v>
      </c>
      <c r="N115" s="11">
        <f t="shared" si="38"/>
        <v>0</v>
      </c>
      <c r="O115" s="11">
        <f t="shared" si="38"/>
        <v>0</v>
      </c>
      <c r="P115" s="11">
        <f t="shared" si="38"/>
        <v>0</v>
      </c>
      <c r="Q115" s="11">
        <f t="shared" si="38"/>
        <v>0</v>
      </c>
      <c r="R115" s="58">
        <f t="shared" si="38"/>
        <v>300000</v>
      </c>
    </row>
    <row r="116" spans="1:18" ht="45">
      <c r="A116" s="13" t="s">
        <v>55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>
        <v>300000</v>
      </c>
      <c r="N116" s="10"/>
      <c r="O116" s="10"/>
      <c r="P116" s="10"/>
      <c r="Q116" s="24"/>
      <c r="R116" s="25">
        <f>B116+C116+D116+E116+F116+G116+H116+I116+J116+K116+L116+M116+N116+O116+P116+Q116</f>
        <v>300000</v>
      </c>
    </row>
    <row r="117" spans="1:18" s="2" customFormat="1" ht="14.25">
      <c r="A117" s="7" t="s">
        <v>48</v>
      </c>
      <c r="B117" s="9">
        <f aca="true" t="shared" si="39" ref="B117:R117">B118</f>
        <v>0</v>
      </c>
      <c r="C117" s="9">
        <f t="shared" si="39"/>
        <v>0</v>
      </c>
      <c r="D117" s="9">
        <f t="shared" si="39"/>
        <v>0</v>
      </c>
      <c r="E117" s="9">
        <f t="shared" si="39"/>
        <v>0</v>
      </c>
      <c r="F117" s="9">
        <f t="shared" si="39"/>
        <v>0</v>
      </c>
      <c r="G117" s="9">
        <f t="shared" si="39"/>
        <v>0</v>
      </c>
      <c r="H117" s="9">
        <f t="shared" si="39"/>
        <v>0</v>
      </c>
      <c r="I117" s="9">
        <f t="shared" si="39"/>
        <v>0</v>
      </c>
      <c r="J117" s="9">
        <f t="shared" si="39"/>
        <v>147620</v>
      </c>
      <c r="K117" s="9">
        <f t="shared" si="39"/>
        <v>0</v>
      </c>
      <c r="L117" s="9">
        <f t="shared" si="39"/>
        <v>0</v>
      </c>
      <c r="M117" s="9">
        <f t="shared" si="39"/>
        <v>0</v>
      </c>
      <c r="N117" s="9">
        <f t="shared" si="39"/>
        <v>0</v>
      </c>
      <c r="O117" s="9">
        <f t="shared" si="39"/>
        <v>0</v>
      </c>
      <c r="P117" s="9">
        <f t="shared" si="39"/>
        <v>0</v>
      </c>
      <c r="Q117" s="9">
        <f t="shared" si="39"/>
        <v>0</v>
      </c>
      <c r="R117" s="18">
        <f t="shared" si="39"/>
        <v>147620</v>
      </c>
    </row>
    <row r="118" spans="1:18" s="2" customFormat="1" ht="75.75" customHeight="1">
      <c r="A118" s="32" t="s">
        <v>104</v>
      </c>
      <c r="B118" s="43">
        <f aca="true" t="shared" si="40" ref="B118:R118">SUM(B119:B120)</f>
        <v>0</v>
      </c>
      <c r="C118" s="43">
        <f t="shared" si="40"/>
        <v>0</v>
      </c>
      <c r="D118" s="43">
        <f t="shared" si="40"/>
        <v>0</v>
      </c>
      <c r="E118" s="43">
        <f t="shared" si="40"/>
        <v>0</v>
      </c>
      <c r="F118" s="43">
        <f t="shared" si="40"/>
        <v>0</v>
      </c>
      <c r="G118" s="43">
        <f t="shared" si="40"/>
        <v>0</v>
      </c>
      <c r="H118" s="43">
        <f t="shared" si="40"/>
        <v>0</v>
      </c>
      <c r="I118" s="43">
        <f t="shared" si="40"/>
        <v>0</v>
      </c>
      <c r="J118" s="43">
        <f t="shared" si="40"/>
        <v>147620</v>
      </c>
      <c r="K118" s="43">
        <f t="shared" si="40"/>
        <v>0</v>
      </c>
      <c r="L118" s="43">
        <f t="shared" si="40"/>
        <v>0</v>
      </c>
      <c r="M118" s="43">
        <f t="shared" si="40"/>
        <v>0</v>
      </c>
      <c r="N118" s="43">
        <f t="shared" si="40"/>
        <v>0</v>
      </c>
      <c r="O118" s="43">
        <f t="shared" si="40"/>
        <v>0</v>
      </c>
      <c r="P118" s="43">
        <f t="shared" si="40"/>
        <v>0</v>
      </c>
      <c r="Q118" s="43">
        <f t="shared" si="40"/>
        <v>0</v>
      </c>
      <c r="R118" s="44">
        <f t="shared" si="40"/>
        <v>147620</v>
      </c>
    </row>
    <row r="119" spans="1:18" ht="30">
      <c r="A119" s="13" t="s">
        <v>103</v>
      </c>
      <c r="B119" s="10"/>
      <c r="C119" s="10"/>
      <c r="D119" s="10"/>
      <c r="E119" s="10"/>
      <c r="F119" s="10"/>
      <c r="G119" s="10"/>
      <c r="H119" s="10"/>
      <c r="I119" s="10"/>
      <c r="J119" s="10">
        <v>78120</v>
      </c>
      <c r="K119" s="10"/>
      <c r="L119" s="10"/>
      <c r="M119" s="10"/>
      <c r="N119" s="10"/>
      <c r="O119" s="10"/>
      <c r="P119" s="10"/>
      <c r="Q119" s="24"/>
      <c r="R119" s="25">
        <f>B119+C119+D119+E119+F119+G119+H119+I119+J119+K119+L119+M119+N119+O119+P119+Q119</f>
        <v>78120</v>
      </c>
    </row>
    <row r="120" spans="1:18" ht="30">
      <c r="A120" s="13" t="s">
        <v>102</v>
      </c>
      <c r="B120" s="10"/>
      <c r="C120" s="10"/>
      <c r="D120" s="10"/>
      <c r="E120" s="10"/>
      <c r="F120" s="10"/>
      <c r="G120" s="10"/>
      <c r="H120" s="10"/>
      <c r="I120" s="10"/>
      <c r="J120" s="10">
        <v>69500</v>
      </c>
      <c r="K120" s="10"/>
      <c r="L120" s="10"/>
      <c r="M120" s="10"/>
      <c r="N120" s="10"/>
      <c r="O120" s="10"/>
      <c r="P120" s="10"/>
      <c r="Q120" s="24"/>
      <c r="R120" s="25">
        <f>B120+C120+D120+E120+F120+G120+H120+I120+J120+K120+L120+M120+N120+O120+P120+Q120</f>
        <v>69500</v>
      </c>
    </row>
    <row r="121" spans="1:18" ht="15">
      <c r="A121" s="4" t="s">
        <v>4</v>
      </c>
      <c r="B121" s="8">
        <f aca="true" t="shared" si="41" ref="B121:R121">B8++B25+B30+B41+B47+B59+B105+B112+B117+B27</f>
        <v>3660642</v>
      </c>
      <c r="C121" s="8">
        <f t="shared" si="41"/>
        <v>0</v>
      </c>
      <c r="D121" s="8">
        <f t="shared" si="41"/>
        <v>1107550</v>
      </c>
      <c r="E121" s="8">
        <f t="shared" si="41"/>
        <v>91100</v>
      </c>
      <c r="F121" s="8">
        <f t="shared" si="41"/>
        <v>34385</v>
      </c>
      <c r="G121" s="8">
        <f t="shared" si="41"/>
        <v>432100</v>
      </c>
      <c r="H121" s="8">
        <f t="shared" si="41"/>
        <v>200000</v>
      </c>
      <c r="I121" s="8">
        <f t="shared" si="41"/>
        <v>3940415</v>
      </c>
      <c r="J121" s="8">
        <f t="shared" si="41"/>
        <v>2758074</v>
      </c>
      <c r="K121" s="8">
        <f t="shared" si="41"/>
        <v>3244500</v>
      </c>
      <c r="L121" s="8">
        <f t="shared" si="41"/>
        <v>443450</v>
      </c>
      <c r="M121" s="8">
        <f t="shared" si="41"/>
        <v>300000</v>
      </c>
      <c r="N121" s="8">
        <f t="shared" si="41"/>
        <v>292500</v>
      </c>
      <c r="O121" s="8">
        <f t="shared" si="41"/>
        <v>390020</v>
      </c>
      <c r="P121" s="8">
        <f t="shared" si="41"/>
        <v>15000</v>
      </c>
      <c r="Q121" s="8">
        <f t="shared" si="41"/>
        <v>128110</v>
      </c>
      <c r="R121" s="17">
        <f t="shared" si="41"/>
        <v>17037846</v>
      </c>
    </row>
    <row r="122" spans="1:18" ht="57.75">
      <c r="A122" s="32" t="s">
        <v>5</v>
      </c>
      <c r="B122" s="33">
        <f>B123+B130+B125</f>
        <v>0</v>
      </c>
      <c r="C122" s="33">
        <f aca="true" t="shared" si="42" ref="C122:R122">C123+C130+C125</f>
        <v>0</v>
      </c>
      <c r="D122" s="33">
        <f t="shared" si="42"/>
        <v>0</v>
      </c>
      <c r="E122" s="33">
        <f t="shared" si="42"/>
        <v>0</v>
      </c>
      <c r="F122" s="33">
        <f t="shared" si="42"/>
        <v>0</v>
      </c>
      <c r="G122" s="33">
        <f t="shared" si="42"/>
        <v>0</v>
      </c>
      <c r="H122" s="33">
        <f t="shared" si="42"/>
        <v>0</v>
      </c>
      <c r="I122" s="33">
        <f t="shared" si="42"/>
        <v>0</v>
      </c>
      <c r="J122" s="33">
        <f t="shared" si="42"/>
        <v>0</v>
      </c>
      <c r="K122" s="33">
        <f t="shared" si="42"/>
        <v>0</v>
      </c>
      <c r="L122" s="33">
        <f t="shared" si="42"/>
        <v>734906.37</v>
      </c>
      <c r="M122" s="33">
        <f t="shared" si="42"/>
        <v>0</v>
      </c>
      <c r="N122" s="33">
        <f t="shared" si="42"/>
        <v>0</v>
      </c>
      <c r="O122" s="33">
        <f t="shared" si="42"/>
        <v>0</v>
      </c>
      <c r="P122" s="33">
        <f t="shared" si="42"/>
        <v>0</v>
      </c>
      <c r="Q122" s="33">
        <f t="shared" si="42"/>
        <v>0</v>
      </c>
      <c r="R122" s="33">
        <f t="shared" si="42"/>
        <v>734906.37</v>
      </c>
    </row>
    <row r="123" spans="1:18" ht="65.25" customHeight="1">
      <c r="A123" s="32" t="s">
        <v>92</v>
      </c>
      <c r="B123" s="40">
        <f aca="true" t="shared" si="43" ref="B123:K123">B124</f>
        <v>0</v>
      </c>
      <c r="C123" s="40">
        <f t="shared" si="43"/>
        <v>0</v>
      </c>
      <c r="D123" s="40">
        <f t="shared" si="43"/>
        <v>0</v>
      </c>
      <c r="E123" s="40">
        <f t="shared" si="43"/>
        <v>0</v>
      </c>
      <c r="F123" s="40">
        <f t="shared" si="43"/>
        <v>0</v>
      </c>
      <c r="G123" s="40">
        <f t="shared" si="43"/>
        <v>0</v>
      </c>
      <c r="H123" s="40">
        <f t="shared" si="43"/>
        <v>0</v>
      </c>
      <c r="I123" s="40">
        <f t="shared" si="43"/>
        <v>0</v>
      </c>
      <c r="J123" s="40">
        <f t="shared" si="43"/>
        <v>0</v>
      </c>
      <c r="K123" s="40">
        <f t="shared" si="43"/>
        <v>0</v>
      </c>
      <c r="L123" s="40">
        <f aca="true" t="shared" si="44" ref="L123:R123">L124</f>
        <v>171742.71</v>
      </c>
      <c r="M123" s="40">
        <f t="shared" si="44"/>
        <v>0</v>
      </c>
      <c r="N123" s="40">
        <f t="shared" si="44"/>
        <v>0</v>
      </c>
      <c r="O123" s="40">
        <f t="shared" si="44"/>
        <v>0</v>
      </c>
      <c r="P123" s="40">
        <f t="shared" si="44"/>
        <v>0</v>
      </c>
      <c r="Q123" s="40">
        <f t="shared" si="44"/>
        <v>0</v>
      </c>
      <c r="R123" s="41">
        <f t="shared" si="44"/>
        <v>171742.71</v>
      </c>
    </row>
    <row r="124" spans="1:18" ht="155.25" customHeight="1">
      <c r="A124" s="47" t="s">
        <v>62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>
        <v>171742.71</v>
      </c>
      <c r="M124" s="10"/>
      <c r="N124" s="10"/>
      <c r="O124" s="10"/>
      <c r="P124" s="10"/>
      <c r="Q124" s="24"/>
      <c r="R124" s="25">
        <f>B124+C124+D124+E124+F124+G124+H124+I124+J124+K124+L124+M124+N124+O124+P124+Q124</f>
        <v>171742.71</v>
      </c>
    </row>
    <row r="125" spans="1:18" ht="15">
      <c r="A125" s="53" t="s">
        <v>110</v>
      </c>
      <c r="B125" s="54">
        <f aca="true" t="shared" si="45" ref="B125:R125">SUM(B126:B129)</f>
        <v>0</v>
      </c>
      <c r="C125" s="54">
        <f t="shared" si="45"/>
        <v>0</v>
      </c>
      <c r="D125" s="54">
        <f t="shared" si="45"/>
        <v>0</v>
      </c>
      <c r="E125" s="54">
        <f t="shared" si="45"/>
        <v>0</v>
      </c>
      <c r="F125" s="54">
        <f t="shared" si="45"/>
        <v>0</v>
      </c>
      <c r="G125" s="54">
        <f t="shared" si="45"/>
        <v>0</v>
      </c>
      <c r="H125" s="54">
        <f t="shared" si="45"/>
        <v>0</v>
      </c>
      <c r="I125" s="54">
        <f t="shared" si="45"/>
        <v>0</v>
      </c>
      <c r="J125" s="54">
        <f t="shared" si="45"/>
        <v>0</v>
      </c>
      <c r="K125" s="54">
        <f t="shared" si="45"/>
        <v>0</v>
      </c>
      <c r="L125" s="54">
        <f t="shared" si="45"/>
        <v>549750</v>
      </c>
      <c r="M125" s="54">
        <f t="shared" si="45"/>
        <v>0</v>
      </c>
      <c r="N125" s="54">
        <f t="shared" si="45"/>
        <v>0</v>
      </c>
      <c r="O125" s="54">
        <f t="shared" si="45"/>
        <v>0</v>
      </c>
      <c r="P125" s="54">
        <f t="shared" si="45"/>
        <v>0</v>
      </c>
      <c r="Q125" s="54">
        <f t="shared" si="45"/>
        <v>0</v>
      </c>
      <c r="R125" s="55">
        <f t="shared" si="45"/>
        <v>549750</v>
      </c>
    </row>
    <row r="126" spans="1:18" ht="80.25" customHeight="1">
      <c r="A126" s="48" t="s">
        <v>58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>
        <v>83280</v>
      </c>
      <c r="M126" s="10"/>
      <c r="N126" s="10"/>
      <c r="O126" s="10"/>
      <c r="P126" s="10"/>
      <c r="Q126" s="24"/>
      <c r="R126" s="25">
        <f>B126+C126+D126+E126+F126+G126+H126+I126+J126+K126+L126+M126+N126+O126+P126+Q126</f>
        <v>83280</v>
      </c>
    </row>
    <row r="127" spans="1:18" ht="60">
      <c r="A127" s="48" t="s">
        <v>59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>
        <v>400340</v>
      </c>
      <c r="M127" s="10"/>
      <c r="N127" s="10"/>
      <c r="O127" s="10"/>
      <c r="P127" s="10"/>
      <c r="Q127" s="24"/>
      <c r="R127" s="25">
        <f>B127+C127+D127+E127+F127+G127+H127+I127+J127+K127+L127+M127+N127+O127+P127+Q127</f>
        <v>400340</v>
      </c>
    </row>
    <row r="128" spans="1:18" ht="39.75" customHeight="1">
      <c r="A128" s="48" t="s">
        <v>50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>
        <v>45310</v>
      </c>
      <c r="M128" s="10"/>
      <c r="N128" s="10"/>
      <c r="O128" s="10"/>
      <c r="P128" s="10"/>
      <c r="Q128" s="24"/>
      <c r="R128" s="25">
        <f>B128+C128+D128+E128+F128+G128+H128+I128+J128+K128+L128+M128+N128+O128+P128+Q128</f>
        <v>45310</v>
      </c>
    </row>
    <row r="129" spans="1:18" ht="60">
      <c r="A129" s="48" t="s">
        <v>60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>
        <v>20820</v>
      </c>
      <c r="M129" s="10"/>
      <c r="N129" s="10"/>
      <c r="O129" s="10"/>
      <c r="P129" s="10"/>
      <c r="Q129" s="24"/>
      <c r="R129" s="25">
        <f>B129+C129+D129+E129+F129+G129+H129+I129+J129+K129+L129+M129+N129+O129+P129+Q129</f>
        <v>20820</v>
      </c>
    </row>
    <row r="130" spans="1:18" ht="75.75" customHeight="1">
      <c r="A130" s="32" t="s">
        <v>109</v>
      </c>
      <c r="B130" s="59">
        <f aca="true" t="shared" si="46" ref="B130:R130">B131</f>
        <v>0</v>
      </c>
      <c r="C130" s="59">
        <f t="shared" si="46"/>
        <v>0</v>
      </c>
      <c r="D130" s="59">
        <f t="shared" si="46"/>
        <v>0</v>
      </c>
      <c r="E130" s="59">
        <f t="shared" si="46"/>
        <v>0</v>
      </c>
      <c r="F130" s="59">
        <f t="shared" si="46"/>
        <v>0</v>
      </c>
      <c r="G130" s="59">
        <f t="shared" si="46"/>
        <v>0</v>
      </c>
      <c r="H130" s="59">
        <f t="shared" si="46"/>
        <v>0</v>
      </c>
      <c r="I130" s="59">
        <f t="shared" si="46"/>
        <v>0</v>
      </c>
      <c r="J130" s="59">
        <f t="shared" si="46"/>
        <v>0</v>
      </c>
      <c r="K130" s="59">
        <f t="shared" si="46"/>
        <v>0</v>
      </c>
      <c r="L130" s="59">
        <f t="shared" si="46"/>
        <v>13413.66</v>
      </c>
      <c r="M130" s="59">
        <f t="shared" si="46"/>
        <v>0</v>
      </c>
      <c r="N130" s="59">
        <f t="shared" si="46"/>
        <v>0</v>
      </c>
      <c r="O130" s="59">
        <f t="shared" si="46"/>
        <v>0</v>
      </c>
      <c r="P130" s="59">
        <f t="shared" si="46"/>
        <v>0</v>
      </c>
      <c r="Q130" s="59">
        <f t="shared" si="46"/>
        <v>0</v>
      </c>
      <c r="R130" s="60">
        <f t="shared" si="46"/>
        <v>13413.66</v>
      </c>
    </row>
    <row r="131" spans="1:18" ht="78.75" customHeight="1">
      <c r="A131" s="49" t="s">
        <v>61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>
        <v>13413.66</v>
      </c>
      <c r="M131" s="10"/>
      <c r="N131" s="10"/>
      <c r="O131" s="10"/>
      <c r="P131" s="10"/>
      <c r="Q131" s="24"/>
      <c r="R131" s="25">
        <f>B131+C131+D131+E131+F131+G131+H131+I131+J131+K131+L131+M131+N131+O131+P131+Q131</f>
        <v>13413.66</v>
      </c>
    </row>
    <row r="132" spans="1:18" ht="15.75" thickBot="1">
      <c r="A132" s="50" t="s">
        <v>10</v>
      </c>
      <c r="B132" s="51">
        <f aca="true" t="shared" si="47" ref="B132:Q132">SUM(B121+B122)</f>
        <v>3660642</v>
      </c>
      <c r="C132" s="51">
        <f t="shared" si="47"/>
        <v>0</v>
      </c>
      <c r="D132" s="51">
        <f t="shared" si="47"/>
        <v>1107550</v>
      </c>
      <c r="E132" s="51">
        <f t="shared" si="47"/>
        <v>91100</v>
      </c>
      <c r="F132" s="51">
        <f t="shared" si="47"/>
        <v>34385</v>
      </c>
      <c r="G132" s="51">
        <f t="shared" si="47"/>
        <v>432100</v>
      </c>
      <c r="H132" s="51">
        <f t="shared" si="47"/>
        <v>200000</v>
      </c>
      <c r="I132" s="51">
        <f t="shared" si="47"/>
        <v>3940415</v>
      </c>
      <c r="J132" s="51">
        <f t="shared" si="47"/>
        <v>2758074</v>
      </c>
      <c r="K132" s="51">
        <f t="shared" si="47"/>
        <v>3244500</v>
      </c>
      <c r="L132" s="51">
        <f t="shared" si="47"/>
        <v>1178356.37</v>
      </c>
      <c r="M132" s="51">
        <f t="shared" si="47"/>
        <v>300000</v>
      </c>
      <c r="N132" s="51">
        <f t="shared" si="47"/>
        <v>292500</v>
      </c>
      <c r="O132" s="51">
        <f t="shared" si="47"/>
        <v>390020</v>
      </c>
      <c r="P132" s="51">
        <f t="shared" si="47"/>
        <v>15000</v>
      </c>
      <c r="Q132" s="51">
        <f t="shared" si="47"/>
        <v>128110</v>
      </c>
      <c r="R132" s="52">
        <f>SUM(R121+R122)</f>
        <v>17772752.37</v>
      </c>
    </row>
  </sheetData>
  <sheetProtection/>
  <mergeCells count="18">
    <mergeCell ref="P3:P6"/>
    <mergeCell ref="Q3:Q6"/>
    <mergeCell ref="R3:R6"/>
    <mergeCell ref="J3:J6"/>
    <mergeCell ref="K3:K6"/>
    <mergeCell ref="L3:L6"/>
    <mergeCell ref="M3:M6"/>
    <mergeCell ref="N3:N6"/>
    <mergeCell ref="O3:O6"/>
    <mergeCell ref="I3:I6"/>
    <mergeCell ref="A3:A7"/>
    <mergeCell ref="B3:B6"/>
    <mergeCell ref="C3:C6"/>
    <mergeCell ref="D3:D6"/>
    <mergeCell ref="E3:E6"/>
    <mergeCell ref="F3:F6"/>
    <mergeCell ref="G3:G6"/>
    <mergeCell ref="H3:H6"/>
  </mergeCells>
  <printOptions/>
  <pageMargins left="0.1968503937007874" right="0.1968503937007874" top="0.1968503937007874" bottom="0.1968503937007874" header="0.31496062992125984" footer="0.31496062992125984"/>
  <pageSetup fitToHeight="6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Кавгина</cp:lastModifiedBy>
  <cp:lastPrinted>2014-11-12T08:36:17Z</cp:lastPrinted>
  <dcterms:created xsi:type="dcterms:W3CDTF">1996-10-08T23:32:33Z</dcterms:created>
  <dcterms:modified xsi:type="dcterms:W3CDTF">2014-11-12T08:36:23Z</dcterms:modified>
  <cp:category/>
  <cp:version/>
  <cp:contentType/>
  <cp:contentStatus/>
</cp:coreProperties>
</file>