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60" yWindow="0" windowWidth="17010" windowHeight="12990"/>
  </bookViews>
  <sheets>
    <sheet name="форма 2П" sheetId="1" r:id="rId1"/>
    <sheet name="Лист1" sheetId="2" r:id="rId2"/>
  </sheets>
  <definedNames>
    <definedName name="_ftn1" localSheetId="0">'форма 2П'!#REF!</definedName>
    <definedName name="_ftn2" localSheetId="0">'форма 2П'!#REF!</definedName>
    <definedName name="_ftn3" localSheetId="0">'форма 2П'!#REF!</definedName>
    <definedName name="_ftnref1" localSheetId="0">'форма 2П'!#REF!</definedName>
    <definedName name="_ftnref2" localSheetId="0">'форма 2П'!$B$20</definedName>
    <definedName name="_ftnref3" localSheetId="0">'форма 2П'!$C$20</definedName>
    <definedName name="_Ref346553369" localSheetId="0">'форма 2П'!#REF!</definedName>
    <definedName name="_xlnm.Print_Titles" localSheetId="0">'форма 2П'!$5:$6</definedName>
    <definedName name="_xlnm.Print_Area" localSheetId="0">'форма 2П'!$A$1:$K$125</definedName>
  </definedNames>
  <calcPr calcId="114210" fullCalcOnLoad="1" iterateDelta="1E-4"/>
</workbook>
</file>

<file path=xl/calcChain.xml><?xml version="1.0" encoding="utf-8"?>
<calcChain xmlns="http://schemas.openxmlformats.org/spreadsheetml/2006/main">
  <c r="E95" i="1"/>
  <c r="E97"/>
  <c r="G95"/>
  <c r="H95"/>
  <c r="I95"/>
  <c r="J95"/>
  <c r="K95"/>
  <c r="F95"/>
  <c r="G97"/>
  <c r="H97"/>
  <c r="I97"/>
  <c r="J97"/>
  <c r="K97"/>
  <c r="F97"/>
  <c r="G77"/>
  <c r="H77"/>
  <c r="I77"/>
  <c r="J77"/>
  <c r="K77"/>
  <c r="F77"/>
  <c r="J115"/>
  <c r="K115"/>
  <c r="J114"/>
  <c r="K114"/>
  <c r="J113"/>
  <c r="K113"/>
  <c r="I112"/>
  <c r="H112"/>
  <c r="G112"/>
  <c r="F112"/>
  <c r="E112"/>
  <c r="D112"/>
  <c r="I111"/>
  <c r="I117"/>
  <c r="H111"/>
  <c r="H117"/>
  <c r="G111"/>
  <c r="G117"/>
  <c r="F111"/>
  <c r="F117"/>
  <c r="E111"/>
  <c r="E117"/>
  <c r="D111"/>
  <c r="D117"/>
  <c r="F103"/>
  <c r="G103"/>
  <c r="H103"/>
  <c r="J103"/>
  <c r="K103"/>
  <c r="E103"/>
  <c r="D103"/>
  <c r="F107"/>
  <c r="G107"/>
  <c r="H107"/>
  <c r="I107"/>
  <c r="J107"/>
  <c r="K107"/>
  <c r="E107"/>
  <c r="I106"/>
  <c r="D107"/>
  <c r="I105"/>
  <c r="I103"/>
  <c r="K112"/>
  <c r="K111"/>
  <c r="K117"/>
  <c r="J112"/>
  <c r="J111"/>
  <c r="J117"/>
  <c r="D105"/>
  <c r="E122"/>
  <c r="F122"/>
  <c r="G122"/>
  <c r="H122"/>
  <c r="I122"/>
  <c r="J122"/>
  <c r="K122"/>
  <c r="D122"/>
  <c r="D125"/>
  <c r="E124"/>
  <c r="F124"/>
  <c r="G124"/>
  <c r="H124"/>
  <c r="E125"/>
  <c r="F125"/>
  <c r="G125"/>
  <c r="H125"/>
  <c r="D92"/>
  <c r="F92"/>
  <c r="G92"/>
  <c r="H92"/>
  <c r="I92"/>
  <c r="J92"/>
  <c r="K92"/>
  <c r="E92"/>
  <c r="G81"/>
  <c r="H81"/>
  <c r="I81"/>
  <c r="J81"/>
  <c r="K81"/>
  <c r="G8"/>
  <c r="H8"/>
  <c r="I8"/>
  <c r="K8"/>
  <c r="J8"/>
  <c r="G88"/>
  <c r="F81"/>
  <c r="F88"/>
  <c r="K104"/>
  <c r="K83"/>
  <c r="J83"/>
  <c r="I83"/>
  <c r="H83"/>
  <c r="G83"/>
  <c r="F83"/>
  <c r="E83"/>
  <c r="H104"/>
  <c r="G104"/>
  <c r="F104"/>
  <c r="E104"/>
  <c r="I125"/>
  <c r="K16"/>
  <c r="I124"/>
  <c r="J125"/>
  <c r="J124"/>
  <c r="K125"/>
  <c r="K124"/>
  <c r="K78"/>
  <c r="J78"/>
  <c r="D16"/>
  <c r="E88"/>
  <c r="E78"/>
  <c r="F78"/>
  <c r="I78"/>
  <c r="G78"/>
  <c r="H78"/>
  <c r="G16"/>
  <c r="F16"/>
  <c r="I16"/>
  <c r="E16"/>
  <c r="J16"/>
  <c r="H16"/>
  <c r="H88"/>
  <c r="I88"/>
  <c r="J88"/>
  <c r="K88"/>
  <c r="J104"/>
  <c r="I104"/>
</calcChain>
</file>

<file path=xl/sharedStrings.xml><?xml version="1.0" encoding="utf-8"?>
<sst xmlns="http://schemas.openxmlformats.org/spreadsheetml/2006/main" count="289" uniqueCount="154">
  <si>
    <t>№ п/п</t>
  </si>
  <si>
    <t>Наименование, раздела, показателя</t>
  </si>
  <si>
    <t>Единица измерения</t>
  </si>
  <si>
    <t>Отчет</t>
  </si>
  <si>
    <t>Прогноз</t>
  </si>
  <si>
    <t>I</t>
  </si>
  <si>
    <t>Демографические показатели</t>
  </si>
  <si>
    <t>%</t>
  </si>
  <si>
    <t>II</t>
  </si>
  <si>
    <t>III</t>
  </si>
  <si>
    <t>Промышленное производство</t>
  </si>
  <si>
    <t>% к предыдущему году</t>
  </si>
  <si>
    <t>IV</t>
  </si>
  <si>
    <t>Сельское хозяйство</t>
  </si>
  <si>
    <t>V</t>
  </si>
  <si>
    <t>VI</t>
  </si>
  <si>
    <t>Потребительский рынок</t>
  </si>
  <si>
    <t>VII</t>
  </si>
  <si>
    <t>Инвестиции</t>
  </si>
  <si>
    <t>Строительство</t>
  </si>
  <si>
    <t>VIII</t>
  </si>
  <si>
    <t>IX</t>
  </si>
  <si>
    <t>Транспорт</t>
  </si>
  <si>
    <t>Собственные (налоговые и неналоговые)</t>
  </si>
  <si>
    <t>Рынок труда и занятость населения</t>
  </si>
  <si>
    <t>Численность занятых в экономике (среднегодовая)</t>
  </si>
  <si>
    <t>Уровень зарегистрированной безработицы (на конец года)</t>
  </si>
  <si>
    <t>Численность безработных, зарегистрированных в органах государственной службы занятости (на конец года)</t>
  </si>
  <si>
    <t>1.1</t>
  </si>
  <si>
    <t>1.2</t>
  </si>
  <si>
    <t>3.1</t>
  </si>
  <si>
    <t>3.2</t>
  </si>
  <si>
    <t>3.3</t>
  </si>
  <si>
    <t>3.4</t>
  </si>
  <si>
    <t>3.5</t>
  </si>
  <si>
    <t>1.1.2</t>
  </si>
  <si>
    <t>Число родившихся (без учета мертворожденных)</t>
  </si>
  <si>
    <t>Число умерших</t>
  </si>
  <si>
    <t>2</t>
  </si>
  <si>
    <t>3</t>
  </si>
  <si>
    <t>4</t>
  </si>
  <si>
    <t>5</t>
  </si>
  <si>
    <t xml:space="preserve">Инвестиции в основной капитал, осуществляемые организациями, находящимися на территории муниципального образования </t>
  </si>
  <si>
    <t>Введено в действие жилых домов на территории муниципального образования</t>
  </si>
  <si>
    <t xml:space="preserve">Объем платных услуг населению </t>
  </si>
  <si>
    <t>6</t>
  </si>
  <si>
    <t>7</t>
  </si>
  <si>
    <t>Собственные средства предприятий</t>
  </si>
  <si>
    <t>Миграционный прирост (-убыль)</t>
  </si>
  <si>
    <t>1.1.1</t>
  </si>
  <si>
    <t>Протяженность автодорог общего пользования местного значения (на конец года)</t>
  </si>
  <si>
    <t>Оценка</t>
  </si>
  <si>
    <t>НАЗВАНИЕ МУНИЦИПАЛЬНОГО ОБРАЗОВАНИЯ</t>
  </si>
  <si>
    <t>Продукция растениеводства</t>
  </si>
  <si>
    <t>Продукция животноводства</t>
  </si>
  <si>
    <t>Безвозмездные поступления</t>
  </si>
  <si>
    <t>Среднесписочная численность работников организаций (без внешних совместителей)</t>
  </si>
  <si>
    <t>1</t>
  </si>
  <si>
    <t>Добыча полезных ископаемых (раздел В)</t>
  </si>
  <si>
    <t>Объем работ, выполненных по виду деятельности "Строительство" (раздел F)</t>
  </si>
  <si>
    <t xml:space="preserve">Общая площадь жилых помещений, приходящаяся в среднем на одного жителя </t>
  </si>
  <si>
    <t xml:space="preserve">Продукция сельского хозяйства </t>
  </si>
  <si>
    <t>Среднемесячная номинальная начисленная заработная плата в целом по муниципальному образованию</t>
  </si>
  <si>
    <t>Фонд начисленной заработной платы всех работников по муниципальному образованию</t>
  </si>
  <si>
    <t>Налоговые доходы</t>
  </si>
  <si>
    <t>Неналоговые доходы</t>
  </si>
  <si>
    <t xml:space="preserve">Оборот розничной торговли </t>
  </si>
  <si>
    <t>Протяженность автодорог общего пользования местного значения с твердым покрытием,  (на конец года)</t>
  </si>
  <si>
    <t xml:space="preserve">      Бюджетные средства</t>
  </si>
  <si>
    <t xml:space="preserve">      Прочие</t>
  </si>
  <si>
    <t>Численность населения трудоспособного возраста (на 1 января года)</t>
  </si>
  <si>
    <t>Численность населения старше трудоспособного возраста (на 1 января года)</t>
  </si>
  <si>
    <t>Численность населения младше трудоспособного возраста (на 1 января года)</t>
  </si>
  <si>
    <t>Численность населения (на 1 января года)</t>
  </si>
  <si>
    <t>Количество малых и средних предприятий, включая микропредприятия (на конец года)</t>
  </si>
  <si>
    <t>единиц</t>
  </si>
  <si>
    <t>Оборот малых и средних предприятий, включая микропредприятия</t>
  </si>
  <si>
    <t>человек</t>
  </si>
  <si>
    <t>млн руб.</t>
  </si>
  <si>
    <t>X</t>
  </si>
  <si>
    <t>Малое и среднее предпринимательство</t>
  </si>
  <si>
    <t>Среднесписочная численность работников на предприятиях малого и среднего предпринимательства (включая микропредприятия)</t>
  </si>
  <si>
    <t>%  к предыдущему году</t>
  </si>
  <si>
    <t xml:space="preserve">кв. метров общей площади </t>
  </si>
  <si>
    <t>кв. метров общей площади на 1 чел.</t>
  </si>
  <si>
    <t>Обрабатывающие производства (раздел С)</t>
  </si>
  <si>
    <t>Обеспечение электрической энергией, газом и паром; кондиционирование воздуха (раздел D)</t>
  </si>
  <si>
    <t>Водоснабжение; водоотведение, организация сбора и утилизации отходов, деятельность по ликвидации загрязнений (раздел Е)</t>
  </si>
  <si>
    <t xml:space="preserve">в том числе по источникам финансирования, всего: </t>
  </si>
  <si>
    <t>рублей</t>
  </si>
  <si>
    <t>тыс. человек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</si>
  <si>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всего:</t>
  </si>
  <si>
    <t xml:space="preserve">   в том числе по видам промышленного производства:</t>
  </si>
  <si>
    <t>в том числе по видам сельского хозяйства:</t>
  </si>
  <si>
    <t>Привлеченные средства:</t>
  </si>
  <si>
    <t>1.2.1</t>
  </si>
  <si>
    <t>1.2.2</t>
  </si>
  <si>
    <t xml:space="preserve">   в том числе по основным видам обрабатывающих производств:</t>
  </si>
  <si>
    <t>км</t>
  </si>
  <si>
    <t xml:space="preserve">Консолидированный бюджет муниципального образования </t>
  </si>
  <si>
    <t>Доходы консолидированного бюджета муниципального образования, всего</t>
  </si>
  <si>
    <t>Расходы консолидированного бюджета муниципального образования, всего</t>
  </si>
  <si>
    <t>Дефицит/профицит (-/+) консолидированного бюджета муниципального образования</t>
  </si>
  <si>
    <t>Производство пищевых продуктов (группировка 10)</t>
  </si>
  <si>
    <t>Производство напитков (группировка 11)</t>
  </si>
  <si>
    <t>Производство табачных изделий (группировка 12)</t>
  </si>
  <si>
    <t>Производство текстильных изделий (группировка 13)</t>
  </si>
  <si>
    <t>Производство одежды (группировка 14)</t>
  </si>
  <si>
    <t>Производство кожи и изделий из кожи (группировка 15)</t>
  </si>
  <si>
    <t>Обработка древесины и производство изделий из дерева и пробки, кроме мебели, производство изделий из соломки и материалов для плетения (группировка 16)</t>
  </si>
  <si>
    <t>Производство бумаги и бумажных изделий (группировка 17)</t>
  </si>
  <si>
    <t>Деятельность полиграфическая и копирование носителей информации (группировка 18)</t>
  </si>
  <si>
    <t>Производство кокса и нефтепродуктов (группировка 19)</t>
  </si>
  <si>
    <t>Производство химических веществ и химических продуктов (группировка 20)</t>
  </si>
  <si>
    <t>Производство лекарственных средств и материалов, применяемых в медицинских целях (группировка 21)</t>
  </si>
  <si>
    <t>Производство резиновых и пластмассовых изделий (группировка 22)</t>
  </si>
  <si>
    <t>Производство прочей неметаллической минеральной продукции (группировка 23)</t>
  </si>
  <si>
    <t>Производство металлургическое (группировка 24)</t>
  </si>
  <si>
    <t>Производство готовых металлических изделий, кроме машин и оборудования (группировка 25)</t>
  </si>
  <si>
    <t>Производство компьютеров, электронных и  оптических изделий (группировка 26)</t>
  </si>
  <si>
    <t>Производство электрического оборудования (группировка 27)</t>
  </si>
  <si>
    <t>Производство машин и оборудования, не включенных в другие группировки (группировка 28)</t>
  </si>
  <si>
    <t>Производство автотранспортных средств, прицепов и полуприцепов (группировка 29)</t>
  </si>
  <si>
    <t>Производство прочих транспортных средств и оборудования (группировка 30)</t>
  </si>
  <si>
    <t>Производство мебели (группировка 31)</t>
  </si>
  <si>
    <t>Производство прочих готовых изделий (группировка 32)</t>
  </si>
  <si>
    <t>Ремонт и монтаж машин и оборудования (группировка 33)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</si>
  <si>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</si>
  <si>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</si>
  <si>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</si>
  <si>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</si>
  <si>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</si>
  <si>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</si>
  <si>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</si>
  <si>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</si>
  <si>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</si>
  <si>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</si>
  <si>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</si>
  <si>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</si>
  <si>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</si>
  <si>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</si>
  <si>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</si>
  <si>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</si>
  <si>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</si>
  <si>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</si>
  <si>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</si>
  <si>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 xml:space="preserve"> человек</t>
  </si>
  <si>
    <t>Удельный вес автомобильных дорог с твердым покрытием в общей протяженности автомобильных дорог общего пользования (на конец года)</t>
  </si>
  <si>
    <t>Основные показатели прогноза социально-экономического развития муниципального образования Кусинское сельское поселение Киришского муниципального района Ленинградской области на 2025-2030 годы</t>
  </si>
  <si>
    <t xml:space="preserve">отчёт </t>
  </si>
  <si>
    <t>отдельно по кусинскому нет</t>
  </si>
  <si>
    <t>отдельно по поселению нет</t>
  </si>
  <si>
    <t>ставить в тыс. руб. перерасчитает сам</t>
  </si>
  <si>
    <t>Приложение к постановлению от 10.11.2025 № 236</t>
  </si>
</sst>
</file>

<file path=xl/styles.xml><?xml version="1.0" encoding="utf-8"?>
<styleSheet xmlns="http://schemas.openxmlformats.org/spreadsheetml/2006/main">
  <numFmts count="3">
    <numFmt numFmtId="164" formatCode="0_)"/>
    <numFmt numFmtId="165" formatCode="#,##0.0"/>
    <numFmt numFmtId="166" formatCode="#,##0.0,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/>
    <xf numFmtId="0" fontId="8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5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5"/>
  <sheetViews>
    <sheetView tabSelected="1" showWhiteSpace="0" topLeftCell="B1" zoomScale="80" zoomScaleNormal="80" zoomScaleSheetLayoutView="120" zoomScalePageLayoutView="120" workbookViewId="0">
      <pane ySplit="6" topLeftCell="A7" activePane="bottomLeft" state="frozen"/>
      <selection pane="bottomLeft" activeCell="G1" sqref="G1:K1"/>
    </sheetView>
  </sheetViews>
  <sheetFormatPr defaultRowHeight="15.75"/>
  <cols>
    <col min="1" max="1" width="9" style="17" customWidth="1"/>
    <col min="2" max="2" width="56.140625" style="18" customWidth="1"/>
    <col min="3" max="3" width="24.85546875" style="19" customWidth="1"/>
    <col min="4" max="4" width="12.5703125" style="19" customWidth="1"/>
    <col min="5" max="5" width="15" style="19" customWidth="1"/>
    <col min="6" max="6" width="12.85546875" style="19" customWidth="1"/>
    <col min="7" max="7" width="12.42578125" style="19" customWidth="1"/>
    <col min="8" max="8" width="14.42578125" style="19" customWidth="1"/>
    <col min="9" max="10" width="12.28515625" style="8" customWidth="1"/>
    <col min="11" max="11" width="11.42578125" style="8" customWidth="1"/>
    <col min="12" max="12" width="9.140625" style="8"/>
    <col min="13" max="13" width="0" style="8" hidden="1" customWidth="1"/>
    <col min="14" max="16384" width="9.140625" style="8"/>
  </cols>
  <sheetData>
    <row r="1" spans="1:11" s="25" customFormat="1" ht="24" customHeight="1">
      <c r="A1" s="22"/>
      <c r="B1" s="23"/>
      <c r="C1" s="24"/>
      <c r="D1" s="24"/>
      <c r="E1" s="24"/>
      <c r="F1" s="24"/>
      <c r="G1" s="42" t="s">
        <v>153</v>
      </c>
      <c r="H1" s="42"/>
      <c r="I1" s="42"/>
      <c r="J1" s="42"/>
      <c r="K1" s="42"/>
    </row>
    <row r="2" spans="1:11" ht="32.25" customHeight="1">
      <c r="A2" s="43" t="s">
        <v>52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42.75" customHeight="1">
      <c r="A3" s="44" t="s">
        <v>148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9"/>
      <c r="B4" s="10"/>
      <c r="C4" s="11"/>
      <c r="D4" s="11"/>
      <c r="E4" s="11"/>
      <c r="F4" s="11"/>
      <c r="G4" s="11"/>
      <c r="H4" s="11"/>
    </row>
    <row r="5" spans="1:11">
      <c r="A5" s="36" t="s">
        <v>0</v>
      </c>
      <c r="B5" s="41" t="s">
        <v>1</v>
      </c>
      <c r="C5" s="36" t="s">
        <v>2</v>
      </c>
      <c r="D5" s="26" t="s">
        <v>3</v>
      </c>
      <c r="E5" s="26" t="s">
        <v>149</v>
      </c>
      <c r="F5" s="26" t="s">
        <v>51</v>
      </c>
      <c r="G5" s="45" t="s">
        <v>4</v>
      </c>
      <c r="H5" s="46"/>
      <c r="I5" s="46"/>
      <c r="J5" s="46"/>
      <c r="K5" s="47"/>
    </row>
    <row r="6" spans="1:11">
      <c r="A6" s="36"/>
      <c r="B6" s="41"/>
      <c r="C6" s="36"/>
      <c r="D6" s="3">
        <v>2023</v>
      </c>
      <c r="E6" s="3">
        <v>2024</v>
      </c>
      <c r="F6" s="3">
        <v>2025</v>
      </c>
      <c r="G6" s="3">
        <v>2026</v>
      </c>
      <c r="H6" s="3">
        <v>2027</v>
      </c>
      <c r="I6" s="3">
        <v>2028</v>
      </c>
      <c r="J6" s="3">
        <v>2029</v>
      </c>
      <c r="K6" s="3">
        <v>2030</v>
      </c>
    </row>
    <row r="7" spans="1:11">
      <c r="A7" s="12" t="s">
        <v>5</v>
      </c>
      <c r="B7" s="27" t="s">
        <v>6</v>
      </c>
      <c r="C7" s="2"/>
      <c r="D7" s="2"/>
      <c r="E7" s="2"/>
      <c r="F7" s="2"/>
      <c r="G7" s="2"/>
      <c r="H7" s="2"/>
      <c r="I7" s="2"/>
      <c r="J7" s="2"/>
      <c r="K7" s="2"/>
    </row>
    <row r="8" spans="1:11">
      <c r="A8" s="5">
        <v>1</v>
      </c>
      <c r="B8" s="1" t="s">
        <v>73</v>
      </c>
      <c r="C8" s="3" t="s">
        <v>77</v>
      </c>
      <c r="D8" s="13">
        <v>904</v>
      </c>
      <c r="E8" s="13">
        <v>886</v>
      </c>
      <c r="F8" s="13">
        <v>910</v>
      </c>
      <c r="G8" s="13">
        <f>G9+G10+G11</f>
        <v>907</v>
      </c>
      <c r="H8" s="13">
        <f>H9+H10+H11</f>
        <v>904</v>
      </c>
      <c r="I8" s="13">
        <f>I9+I10+I11</f>
        <v>903</v>
      </c>
      <c r="J8" s="13">
        <f>J9+J10+J11</f>
        <v>904</v>
      </c>
      <c r="K8" s="13">
        <f>K9+K10+K11</f>
        <v>902</v>
      </c>
    </row>
    <row r="9" spans="1:11" ht="31.5">
      <c r="A9" s="5" t="s">
        <v>38</v>
      </c>
      <c r="B9" s="1" t="s">
        <v>72</v>
      </c>
      <c r="C9" s="3" t="s">
        <v>77</v>
      </c>
      <c r="D9" s="13">
        <v>154</v>
      </c>
      <c r="E9" s="13">
        <v>154</v>
      </c>
      <c r="F9" s="13">
        <v>159</v>
      </c>
      <c r="G9" s="13">
        <v>152</v>
      </c>
      <c r="H9" s="13">
        <v>151</v>
      </c>
      <c r="I9" s="13">
        <v>151</v>
      </c>
      <c r="J9" s="13">
        <v>151</v>
      </c>
      <c r="K9" s="13">
        <v>151</v>
      </c>
    </row>
    <row r="10" spans="1:11" ht="31.5">
      <c r="A10" s="5" t="s">
        <v>39</v>
      </c>
      <c r="B10" s="1" t="s">
        <v>70</v>
      </c>
      <c r="C10" s="3" t="s">
        <v>77</v>
      </c>
      <c r="D10" s="13">
        <v>454</v>
      </c>
      <c r="E10" s="13">
        <v>454</v>
      </c>
      <c r="F10" s="13">
        <v>464</v>
      </c>
      <c r="G10" s="13">
        <v>464</v>
      </c>
      <c r="H10" s="13">
        <v>463</v>
      </c>
      <c r="I10" s="13">
        <v>460</v>
      </c>
      <c r="J10" s="13">
        <v>459</v>
      </c>
      <c r="K10" s="13">
        <v>460</v>
      </c>
    </row>
    <row r="11" spans="1:11" ht="31.5">
      <c r="A11" s="5" t="s">
        <v>40</v>
      </c>
      <c r="B11" s="1" t="s">
        <v>71</v>
      </c>
      <c r="C11" s="3" t="s">
        <v>77</v>
      </c>
      <c r="D11" s="13">
        <v>296</v>
      </c>
      <c r="E11" s="13">
        <v>278</v>
      </c>
      <c r="F11" s="13">
        <v>287</v>
      </c>
      <c r="G11" s="13">
        <v>291</v>
      </c>
      <c r="H11" s="13">
        <v>290</v>
      </c>
      <c r="I11" s="13">
        <v>292</v>
      </c>
      <c r="J11" s="13">
        <v>294</v>
      </c>
      <c r="K11" s="13">
        <v>291</v>
      </c>
    </row>
    <row r="12" spans="1:11">
      <c r="A12" s="5" t="s">
        <v>41</v>
      </c>
      <c r="B12" s="1" t="s">
        <v>36</v>
      </c>
      <c r="C12" s="3" t="s">
        <v>77</v>
      </c>
      <c r="D12" s="13">
        <v>6</v>
      </c>
      <c r="E12" s="13">
        <v>3</v>
      </c>
      <c r="F12" s="13">
        <v>3</v>
      </c>
      <c r="G12" s="13">
        <v>6</v>
      </c>
      <c r="H12" s="13">
        <v>6</v>
      </c>
      <c r="I12" s="13">
        <v>6</v>
      </c>
      <c r="J12" s="13">
        <v>6</v>
      </c>
      <c r="K12" s="13">
        <v>6</v>
      </c>
    </row>
    <row r="13" spans="1:11">
      <c r="A13" s="5" t="s">
        <v>45</v>
      </c>
      <c r="B13" s="1" t="s">
        <v>37</v>
      </c>
      <c r="C13" s="3" t="s">
        <v>77</v>
      </c>
      <c r="D13" s="13">
        <v>11</v>
      </c>
      <c r="E13" s="13">
        <v>17</v>
      </c>
      <c r="F13" s="13">
        <v>13</v>
      </c>
      <c r="G13" s="13">
        <v>13</v>
      </c>
      <c r="H13" s="13">
        <v>13</v>
      </c>
      <c r="I13" s="13">
        <v>13</v>
      </c>
      <c r="J13" s="13">
        <v>13</v>
      </c>
      <c r="K13" s="13">
        <v>13</v>
      </c>
    </row>
    <row r="14" spans="1:11">
      <c r="A14" s="5" t="s">
        <v>46</v>
      </c>
      <c r="B14" s="1" t="s">
        <v>48</v>
      </c>
      <c r="C14" s="3" t="s">
        <v>77</v>
      </c>
      <c r="D14" s="13">
        <v>39</v>
      </c>
      <c r="E14" s="13">
        <v>2</v>
      </c>
      <c r="F14" s="13">
        <v>4</v>
      </c>
      <c r="G14" s="13">
        <v>4</v>
      </c>
      <c r="H14" s="13">
        <v>6</v>
      </c>
      <c r="I14" s="13">
        <v>8</v>
      </c>
      <c r="J14" s="13">
        <v>8</v>
      </c>
      <c r="K14" s="13">
        <v>8</v>
      </c>
    </row>
    <row r="15" spans="1:11">
      <c r="A15" s="4" t="s">
        <v>8</v>
      </c>
      <c r="B15" s="27" t="s">
        <v>10</v>
      </c>
      <c r="C15" s="2"/>
      <c r="D15" s="3"/>
      <c r="E15" s="2"/>
      <c r="F15" s="2"/>
      <c r="G15" s="2"/>
      <c r="H15" s="2"/>
      <c r="I15" s="2"/>
      <c r="J15" s="2"/>
      <c r="K15" s="2"/>
    </row>
    <row r="16" spans="1:11" ht="0.75" customHeight="1">
      <c r="A16" s="34">
        <v>1</v>
      </c>
      <c r="B16" s="37" t="s">
        <v>91</v>
      </c>
      <c r="C16" s="3" t="s">
        <v>78</v>
      </c>
      <c r="D16" s="14">
        <f t="shared" ref="D16:K16" si="0">D19+D21+D72+D74</f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</row>
    <row r="17" spans="1:11" ht="26.25" hidden="1" customHeight="1">
      <c r="A17" s="35"/>
      <c r="B17" s="38"/>
      <c r="C17" s="3" t="s">
        <v>11</v>
      </c>
      <c r="D17" s="14"/>
      <c r="E17" s="14"/>
      <c r="F17" s="14"/>
      <c r="G17" s="14"/>
      <c r="H17" s="14"/>
      <c r="I17" s="14"/>
      <c r="J17" s="14"/>
      <c r="K17" s="14"/>
    </row>
    <row r="18" spans="1:11" hidden="1">
      <c r="A18" s="5"/>
      <c r="B18" s="6" t="s">
        <v>92</v>
      </c>
      <c r="C18" s="3"/>
      <c r="D18" s="14"/>
      <c r="E18" s="14"/>
      <c r="F18" s="14"/>
      <c r="G18" s="14"/>
      <c r="H18" s="14"/>
      <c r="I18" s="14"/>
      <c r="J18" s="14"/>
      <c r="K18" s="14"/>
    </row>
    <row r="19" spans="1:11" hidden="1">
      <c r="A19" s="34" t="s">
        <v>38</v>
      </c>
      <c r="B19" s="39" t="s">
        <v>58</v>
      </c>
      <c r="C19" s="3" t="s">
        <v>78</v>
      </c>
      <c r="D19" s="14"/>
      <c r="E19" s="14"/>
      <c r="F19" s="14"/>
      <c r="G19" s="14"/>
      <c r="H19" s="14"/>
      <c r="I19" s="14"/>
      <c r="J19" s="14"/>
      <c r="K19" s="14"/>
    </row>
    <row r="20" spans="1:11" hidden="1">
      <c r="A20" s="35"/>
      <c r="B20" s="40"/>
      <c r="C20" s="3" t="s">
        <v>11</v>
      </c>
      <c r="D20" s="14"/>
      <c r="E20" s="14"/>
      <c r="F20" s="14"/>
      <c r="G20" s="14"/>
      <c r="H20" s="14"/>
      <c r="I20" s="14"/>
      <c r="J20" s="14"/>
      <c r="K20" s="14"/>
    </row>
    <row r="21" spans="1:11" ht="10.5" hidden="1" customHeight="1">
      <c r="A21" s="52">
        <v>3</v>
      </c>
      <c r="B21" s="39" t="s">
        <v>85</v>
      </c>
      <c r="C21" s="3" t="s">
        <v>78</v>
      </c>
      <c r="D21" s="14"/>
      <c r="E21" s="14"/>
      <c r="F21" s="14"/>
      <c r="G21" s="14"/>
      <c r="H21" s="14"/>
      <c r="I21" s="14"/>
      <c r="J21" s="14"/>
      <c r="K21" s="14"/>
    </row>
    <row r="22" spans="1:11" hidden="1">
      <c r="A22" s="53"/>
      <c r="B22" s="40"/>
      <c r="C22" s="3" t="s">
        <v>11</v>
      </c>
      <c r="D22" s="14"/>
      <c r="E22" s="14"/>
      <c r="F22" s="14"/>
      <c r="G22" s="14"/>
      <c r="H22" s="14"/>
      <c r="I22" s="14"/>
      <c r="J22" s="14"/>
      <c r="K22" s="14"/>
    </row>
    <row r="23" spans="1:11" ht="31.5" hidden="1">
      <c r="A23" s="5"/>
      <c r="B23" s="1" t="s">
        <v>97</v>
      </c>
      <c r="C23" s="3"/>
      <c r="D23" s="7"/>
      <c r="E23" s="7"/>
      <c r="F23" s="7"/>
      <c r="G23" s="7"/>
      <c r="H23" s="7"/>
      <c r="I23" s="7"/>
      <c r="J23" s="7"/>
      <c r="K23" s="7"/>
    </row>
    <row r="24" spans="1:11" hidden="1">
      <c r="A24" s="34" t="s">
        <v>30</v>
      </c>
      <c r="B24" s="37" t="s">
        <v>103</v>
      </c>
      <c r="C24" s="3" t="s">
        <v>78</v>
      </c>
      <c r="D24" s="14"/>
      <c r="E24" s="14"/>
      <c r="F24" s="14"/>
      <c r="G24" s="14"/>
      <c r="H24" s="14"/>
      <c r="I24" s="14"/>
      <c r="J24" s="14"/>
      <c r="K24" s="14"/>
    </row>
    <row r="25" spans="1:11" hidden="1">
      <c r="A25" s="35"/>
      <c r="B25" s="38"/>
      <c r="C25" s="3" t="s">
        <v>11</v>
      </c>
      <c r="D25" s="14"/>
      <c r="E25" s="14"/>
      <c r="F25" s="14"/>
      <c r="G25" s="14"/>
      <c r="H25" s="14"/>
      <c r="I25" s="14"/>
      <c r="J25" s="14"/>
      <c r="K25" s="14"/>
    </row>
    <row r="26" spans="1:11" hidden="1">
      <c r="A26" s="34" t="s">
        <v>31</v>
      </c>
      <c r="B26" s="37" t="s">
        <v>104</v>
      </c>
      <c r="C26" s="3" t="s">
        <v>78</v>
      </c>
      <c r="D26" s="14"/>
      <c r="E26" s="14"/>
      <c r="F26" s="14"/>
      <c r="G26" s="14"/>
      <c r="H26" s="14"/>
      <c r="I26" s="14"/>
      <c r="J26" s="14"/>
      <c r="K26" s="14"/>
    </row>
    <row r="27" spans="1:11" hidden="1">
      <c r="A27" s="35"/>
      <c r="B27" s="38"/>
      <c r="C27" s="3" t="s">
        <v>11</v>
      </c>
      <c r="D27" s="14"/>
      <c r="E27" s="14"/>
      <c r="F27" s="14"/>
      <c r="G27" s="14"/>
      <c r="H27" s="14"/>
      <c r="I27" s="14"/>
      <c r="J27" s="14"/>
      <c r="K27" s="14"/>
    </row>
    <row r="28" spans="1:11" hidden="1">
      <c r="A28" s="34" t="s">
        <v>32</v>
      </c>
      <c r="B28" s="37" t="s">
        <v>105</v>
      </c>
      <c r="C28" s="3" t="s">
        <v>78</v>
      </c>
      <c r="D28" s="14"/>
      <c r="E28" s="14"/>
      <c r="F28" s="14"/>
      <c r="G28" s="14"/>
      <c r="H28" s="14"/>
      <c r="I28" s="14"/>
      <c r="J28" s="14"/>
      <c r="K28" s="14"/>
    </row>
    <row r="29" spans="1:11" hidden="1">
      <c r="A29" s="35"/>
      <c r="B29" s="38"/>
      <c r="C29" s="3" t="s">
        <v>11</v>
      </c>
      <c r="D29" s="14"/>
      <c r="E29" s="14"/>
      <c r="F29" s="14"/>
      <c r="G29" s="14"/>
      <c r="H29" s="14"/>
      <c r="I29" s="14"/>
      <c r="J29" s="14"/>
      <c r="K29" s="14"/>
    </row>
    <row r="30" spans="1:11" hidden="1">
      <c r="A30" s="34" t="s">
        <v>33</v>
      </c>
      <c r="B30" s="37" t="s">
        <v>106</v>
      </c>
      <c r="C30" s="3" t="s">
        <v>78</v>
      </c>
      <c r="D30" s="14"/>
      <c r="E30" s="14"/>
      <c r="F30" s="14"/>
      <c r="G30" s="14"/>
      <c r="H30" s="14"/>
      <c r="I30" s="14"/>
      <c r="J30" s="14"/>
      <c r="K30" s="14"/>
    </row>
    <row r="31" spans="1:11" hidden="1">
      <c r="A31" s="35"/>
      <c r="B31" s="38"/>
      <c r="C31" s="3" t="s">
        <v>11</v>
      </c>
      <c r="D31" s="14"/>
      <c r="E31" s="14"/>
      <c r="F31" s="14"/>
      <c r="G31" s="14"/>
      <c r="H31" s="14"/>
      <c r="I31" s="14"/>
      <c r="J31" s="14"/>
      <c r="K31" s="14"/>
    </row>
    <row r="32" spans="1:11" ht="9.75" hidden="1" customHeight="1">
      <c r="A32" s="34" t="s">
        <v>34</v>
      </c>
      <c r="B32" s="37" t="s">
        <v>107</v>
      </c>
      <c r="C32" s="3" t="s">
        <v>78</v>
      </c>
      <c r="D32" s="14"/>
      <c r="E32" s="14"/>
      <c r="F32" s="14"/>
      <c r="G32" s="14"/>
      <c r="H32" s="14"/>
      <c r="I32" s="14"/>
      <c r="J32" s="14"/>
      <c r="K32" s="14"/>
    </row>
    <row r="33" spans="1:11" hidden="1">
      <c r="A33" s="35"/>
      <c r="B33" s="38"/>
      <c r="C33" s="3" t="s">
        <v>11</v>
      </c>
      <c r="D33" s="14"/>
      <c r="E33" s="14"/>
      <c r="F33" s="14"/>
      <c r="G33" s="14"/>
      <c r="H33" s="14"/>
      <c r="I33" s="14"/>
      <c r="J33" s="14"/>
      <c r="K33" s="14"/>
    </row>
    <row r="34" spans="1:11" hidden="1">
      <c r="A34" s="34" t="s">
        <v>127</v>
      </c>
      <c r="B34" s="37" t="s">
        <v>108</v>
      </c>
      <c r="C34" s="3" t="s">
        <v>78</v>
      </c>
      <c r="D34" s="14"/>
      <c r="E34" s="14"/>
      <c r="F34" s="14"/>
      <c r="G34" s="14"/>
      <c r="H34" s="14"/>
      <c r="I34" s="14"/>
      <c r="J34" s="14"/>
      <c r="K34" s="14"/>
    </row>
    <row r="35" spans="1:11" hidden="1">
      <c r="A35" s="35"/>
      <c r="B35" s="38"/>
      <c r="C35" s="3" t="s">
        <v>11</v>
      </c>
      <c r="D35" s="14"/>
      <c r="E35" s="14"/>
      <c r="F35" s="14"/>
      <c r="G35" s="14"/>
      <c r="H35" s="14"/>
      <c r="I35" s="14"/>
      <c r="J35" s="14"/>
      <c r="K35" s="14"/>
    </row>
    <row r="36" spans="1:11" ht="23.25" hidden="1" customHeight="1">
      <c r="A36" s="34" t="s">
        <v>128</v>
      </c>
      <c r="B36" s="37" t="s">
        <v>109</v>
      </c>
      <c r="C36" s="3" t="s">
        <v>78</v>
      </c>
      <c r="D36" s="14"/>
      <c r="E36" s="14"/>
      <c r="F36" s="14"/>
      <c r="G36" s="14"/>
      <c r="H36" s="14"/>
      <c r="I36" s="14"/>
      <c r="J36" s="14"/>
      <c r="K36" s="14"/>
    </row>
    <row r="37" spans="1:11" ht="23.25" hidden="1" customHeight="1">
      <c r="A37" s="35"/>
      <c r="B37" s="38"/>
      <c r="C37" s="3" t="s">
        <v>11</v>
      </c>
      <c r="D37" s="14"/>
      <c r="E37" s="14"/>
      <c r="F37" s="14"/>
      <c r="G37" s="14"/>
      <c r="H37" s="14"/>
      <c r="I37" s="14"/>
      <c r="J37" s="14"/>
      <c r="K37" s="14"/>
    </row>
    <row r="38" spans="1:11" hidden="1">
      <c r="A38" s="34" t="s">
        <v>129</v>
      </c>
      <c r="B38" s="37" t="s">
        <v>110</v>
      </c>
      <c r="C38" s="3" t="s">
        <v>78</v>
      </c>
      <c r="D38" s="14"/>
      <c r="E38" s="14"/>
      <c r="F38" s="14"/>
      <c r="G38" s="14"/>
      <c r="H38" s="14"/>
      <c r="I38" s="14"/>
      <c r="J38" s="14"/>
      <c r="K38" s="14"/>
    </row>
    <row r="39" spans="1:11" hidden="1">
      <c r="A39" s="35"/>
      <c r="B39" s="38"/>
      <c r="C39" s="3" t="s">
        <v>11</v>
      </c>
      <c r="D39" s="14"/>
      <c r="E39" s="14"/>
      <c r="F39" s="14"/>
      <c r="G39" s="14"/>
      <c r="H39" s="14"/>
      <c r="I39" s="14"/>
      <c r="J39" s="14"/>
      <c r="K39" s="14"/>
    </row>
    <row r="40" spans="1:11" hidden="1">
      <c r="A40" s="34" t="s">
        <v>130</v>
      </c>
      <c r="B40" s="37" t="s">
        <v>111</v>
      </c>
      <c r="C40" s="3" t="s">
        <v>78</v>
      </c>
      <c r="D40" s="14"/>
      <c r="E40" s="14"/>
      <c r="F40" s="14"/>
      <c r="G40" s="14"/>
      <c r="H40" s="14"/>
      <c r="I40" s="14"/>
      <c r="J40" s="14"/>
      <c r="K40" s="14"/>
    </row>
    <row r="41" spans="1:11" hidden="1">
      <c r="A41" s="35"/>
      <c r="B41" s="38"/>
      <c r="C41" s="3" t="s">
        <v>11</v>
      </c>
      <c r="D41" s="14"/>
      <c r="E41" s="14"/>
      <c r="F41" s="14"/>
      <c r="G41" s="14"/>
      <c r="H41" s="14"/>
      <c r="I41" s="14"/>
      <c r="J41" s="14"/>
      <c r="K41" s="14"/>
    </row>
    <row r="42" spans="1:11" hidden="1">
      <c r="A42" s="34" t="s">
        <v>131</v>
      </c>
      <c r="B42" s="37" t="s">
        <v>112</v>
      </c>
      <c r="C42" s="3" t="s">
        <v>78</v>
      </c>
      <c r="D42" s="14"/>
      <c r="E42" s="14"/>
      <c r="F42" s="14"/>
      <c r="G42" s="14"/>
      <c r="H42" s="14"/>
      <c r="I42" s="14"/>
      <c r="J42" s="14"/>
      <c r="K42" s="14"/>
    </row>
    <row r="43" spans="1:11" hidden="1">
      <c r="A43" s="35"/>
      <c r="B43" s="38"/>
      <c r="C43" s="3" t="s">
        <v>11</v>
      </c>
      <c r="D43" s="14"/>
      <c r="E43" s="14"/>
      <c r="F43" s="14"/>
      <c r="G43" s="14"/>
      <c r="H43" s="14"/>
      <c r="I43" s="14"/>
      <c r="J43" s="14"/>
      <c r="K43" s="14"/>
    </row>
    <row r="44" spans="1:11" hidden="1">
      <c r="A44" s="34" t="s">
        <v>132</v>
      </c>
      <c r="B44" s="37" t="s">
        <v>113</v>
      </c>
      <c r="C44" s="3" t="s">
        <v>78</v>
      </c>
      <c r="D44" s="14"/>
      <c r="E44" s="14"/>
      <c r="F44" s="14"/>
      <c r="G44" s="14"/>
      <c r="H44" s="14"/>
      <c r="I44" s="14"/>
      <c r="J44" s="14"/>
      <c r="K44" s="14"/>
    </row>
    <row r="45" spans="1:11" hidden="1">
      <c r="A45" s="35"/>
      <c r="B45" s="38"/>
      <c r="C45" s="3" t="s">
        <v>11</v>
      </c>
      <c r="D45" s="14"/>
      <c r="E45" s="14"/>
      <c r="F45" s="14"/>
      <c r="G45" s="14"/>
      <c r="H45" s="14"/>
      <c r="I45" s="14"/>
      <c r="J45" s="14"/>
      <c r="K45" s="14"/>
    </row>
    <row r="46" spans="1:11" hidden="1">
      <c r="A46" s="34" t="s">
        <v>133</v>
      </c>
      <c r="B46" s="37" t="s">
        <v>114</v>
      </c>
      <c r="C46" s="3" t="s">
        <v>78</v>
      </c>
      <c r="D46" s="14"/>
      <c r="E46" s="14"/>
      <c r="F46" s="14"/>
      <c r="G46" s="14"/>
      <c r="H46" s="14"/>
      <c r="I46" s="14"/>
      <c r="J46" s="14"/>
      <c r="K46" s="14"/>
    </row>
    <row r="47" spans="1:11" hidden="1">
      <c r="A47" s="35"/>
      <c r="B47" s="38"/>
      <c r="C47" s="3" t="s">
        <v>11</v>
      </c>
      <c r="D47" s="14"/>
      <c r="E47" s="14"/>
      <c r="F47" s="14"/>
      <c r="G47" s="14"/>
      <c r="H47" s="14"/>
      <c r="I47" s="14"/>
      <c r="J47" s="14"/>
      <c r="K47" s="14"/>
    </row>
    <row r="48" spans="1:11" hidden="1">
      <c r="A48" s="34" t="s">
        <v>134</v>
      </c>
      <c r="B48" s="37" t="s">
        <v>115</v>
      </c>
      <c r="C48" s="3" t="s">
        <v>78</v>
      </c>
      <c r="D48" s="14"/>
      <c r="E48" s="14"/>
      <c r="F48" s="14"/>
      <c r="G48" s="14"/>
      <c r="H48" s="14"/>
      <c r="I48" s="14"/>
      <c r="J48" s="14"/>
      <c r="K48" s="14"/>
    </row>
    <row r="49" spans="1:11" hidden="1">
      <c r="A49" s="35"/>
      <c r="B49" s="38"/>
      <c r="C49" s="3" t="s">
        <v>11</v>
      </c>
      <c r="D49" s="14"/>
      <c r="E49" s="14"/>
      <c r="F49" s="14"/>
      <c r="G49" s="14"/>
      <c r="H49" s="14"/>
      <c r="I49" s="14"/>
      <c r="J49" s="14"/>
      <c r="K49" s="14"/>
    </row>
    <row r="50" spans="1:11" hidden="1">
      <c r="A50" s="34" t="s">
        <v>135</v>
      </c>
      <c r="B50" s="37" t="s">
        <v>116</v>
      </c>
      <c r="C50" s="3" t="s">
        <v>78</v>
      </c>
      <c r="D50" s="14"/>
      <c r="E50" s="14"/>
      <c r="F50" s="14"/>
      <c r="G50" s="14"/>
      <c r="H50" s="14"/>
      <c r="I50" s="14"/>
      <c r="J50" s="14"/>
      <c r="K50" s="14"/>
    </row>
    <row r="51" spans="1:11" hidden="1">
      <c r="A51" s="35"/>
      <c r="B51" s="38"/>
      <c r="C51" s="3" t="s">
        <v>11</v>
      </c>
      <c r="D51" s="14"/>
      <c r="E51" s="14"/>
      <c r="F51" s="14"/>
      <c r="G51" s="14"/>
      <c r="H51" s="14"/>
      <c r="I51" s="14"/>
      <c r="J51" s="14"/>
      <c r="K51" s="14"/>
    </row>
    <row r="52" spans="1:11" hidden="1">
      <c r="A52" s="34" t="s">
        <v>136</v>
      </c>
      <c r="B52" s="37" t="s">
        <v>117</v>
      </c>
      <c r="C52" s="3" t="s">
        <v>78</v>
      </c>
      <c r="D52" s="14"/>
      <c r="E52" s="14"/>
      <c r="F52" s="14"/>
      <c r="G52" s="14"/>
      <c r="H52" s="14"/>
      <c r="I52" s="14"/>
      <c r="J52" s="14"/>
      <c r="K52" s="14"/>
    </row>
    <row r="53" spans="1:11" hidden="1">
      <c r="A53" s="35"/>
      <c r="B53" s="38"/>
      <c r="C53" s="3" t="s">
        <v>11</v>
      </c>
      <c r="D53" s="14"/>
      <c r="E53" s="14"/>
      <c r="F53" s="14"/>
      <c r="G53" s="14"/>
      <c r="H53" s="14"/>
      <c r="I53" s="14"/>
      <c r="J53" s="14"/>
      <c r="K53" s="14"/>
    </row>
    <row r="54" spans="1:11" hidden="1">
      <c r="A54" s="34" t="s">
        <v>137</v>
      </c>
      <c r="B54" s="37" t="s">
        <v>118</v>
      </c>
      <c r="C54" s="3" t="s">
        <v>78</v>
      </c>
      <c r="D54" s="14"/>
      <c r="E54" s="14"/>
      <c r="F54" s="14"/>
      <c r="G54" s="14"/>
      <c r="H54" s="14"/>
      <c r="I54" s="14"/>
      <c r="J54" s="14"/>
      <c r="K54" s="14"/>
    </row>
    <row r="55" spans="1:11" ht="14.25" hidden="1" customHeight="1">
      <c r="A55" s="35"/>
      <c r="B55" s="38"/>
      <c r="C55" s="3" t="s">
        <v>11</v>
      </c>
      <c r="D55" s="14"/>
      <c r="E55" s="14"/>
      <c r="F55" s="14"/>
      <c r="G55" s="14"/>
      <c r="H55" s="14"/>
      <c r="I55" s="14"/>
      <c r="J55" s="14"/>
      <c r="K55" s="14"/>
    </row>
    <row r="56" spans="1:11" hidden="1">
      <c r="A56" s="34" t="s">
        <v>138</v>
      </c>
      <c r="B56" s="37" t="s">
        <v>119</v>
      </c>
      <c r="C56" s="3" t="s">
        <v>78</v>
      </c>
      <c r="D56" s="14"/>
      <c r="E56" s="14"/>
      <c r="F56" s="14"/>
      <c r="G56" s="14"/>
      <c r="H56" s="14"/>
      <c r="I56" s="14"/>
      <c r="J56" s="14"/>
      <c r="K56" s="14"/>
    </row>
    <row r="57" spans="1:11" hidden="1">
      <c r="A57" s="35"/>
      <c r="B57" s="38"/>
      <c r="C57" s="3" t="s">
        <v>11</v>
      </c>
      <c r="D57" s="14"/>
      <c r="E57" s="14"/>
      <c r="F57" s="14"/>
      <c r="G57" s="14"/>
      <c r="H57" s="14"/>
      <c r="I57" s="14"/>
      <c r="J57" s="14"/>
      <c r="K57" s="14"/>
    </row>
    <row r="58" spans="1:11" hidden="1">
      <c r="A58" s="34" t="s">
        <v>139</v>
      </c>
      <c r="B58" s="37" t="s">
        <v>120</v>
      </c>
      <c r="C58" s="3" t="s">
        <v>78</v>
      </c>
      <c r="D58" s="14"/>
      <c r="E58" s="14"/>
      <c r="F58" s="14"/>
      <c r="G58" s="14"/>
      <c r="H58" s="14"/>
      <c r="I58" s="14"/>
      <c r="J58" s="14"/>
      <c r="K58" s="14"/>
    </row>
    <row r="59" spans="1:11" hidden="1">
      <c r="A59" s="35"/>
      <c r="B59" s="38"/>
      <c r="C59" s="3" t="s">
        <v>11</v>
      </c>
      <c r="D59" s="14"/>
      <c r="E59" s="14"/>
      <c r="F59" s="14"/>
      <c r="G59" s="14"/>
      <c r="H59" s="14"/>
      <c r="I59" s="14"/>
      <c r="J59" s="14"/>
      <c r="K59" s="14"/>
    </row>
    <row r="60" spans="1:11" hidden="1">
      <c r="A60" s="34" t="s">
        <v>140</v>
      </c>
      <c r="B60" s="37" t="s">
        <v>121</v>
      </c>
      <c r="C60" s="3" t="s">
        <v>78</v>
      </c>
      <c r="D60" s="14"/>
      <c r="E60" s="14"/>
      <c r="F60" s="14"/>
      <c r="G60" s="14"/>
      <c r="H60" s="14"/>
      <c r="I60" s="14"/>
      <c r="J60" s="14"/>
      <c r="K60" s="14"/>
    </row>
    <row r="61" spans="1:11" hidden="1">
      <c r="A61" s="35"/>
      <c r="B61" s="38"/>
      <c r="C61" s="3" t="s">
        <v>11</v>
      </c>
      <c r="D61" s="14"/>
      <c r="E61" s="14"/>
      <c r="F61" s="14"/>
      <c r="G61" s="14"/>
      <c r="H61" s="14"/>
      <c r="I61" s="14"/>
      <c r="J61" s="14"/>
      <c r="K61" s="14"/>
    </row>
    <row r="62" spans="1:11" hidden="1">
      <c r="A62" s="34" t="s">
        <v>141</v>
      </c>
      <c r="B62" s="37" t="s">
        <v>122</v>
      </c>
      <c r="C62" s="3" t="s">
        <v>78</v>
      </c>
      <c r="D62" s="14"/>
      <c r="E62" s="14"/>
      <c r="F62" s="14"/>
      <c r="G62" s="14"/>
      <c r="H62" s="14"/>
      <c r="I62" s="14"/>
      <c r="J62" s="14"/>
      <c r="K62" s="14"/>
    </row>
    <row r="63" spans="1:11" hidden="1">
      <c r="A63" s="35"/>
      <c r="B63" s="38"/>
      <c r="C63" s="3" t="s">
        <v>11</v>
      </c>
      <c r="D63" s="14"/>
      <c r="E63" s="14"/>
      <c r="F63" s="14"/>
      <c r="G63" s="14"/>
      <c r="H63" s="14"/>
      <c r="I63" s="14"/>
      <c r="J63" s="14"/>
      <c r="K63" s="14"/>
    </row>
    <row r="64" spans="1:11" hidden="1">
      <c r="A64" s="34" t="s">
        <v>142</v>
      </c>
      <c r="B64" s="37" t="s">
        <v>123</v>
      </c>
      <c r="C64" s="3" t="s">
        <v>78</v>
      </c>
      <c r="D64" s="14"/>
      <c r="E64" s="14"/>
      <c r="F64" s="14"/>
      <c r="G64" s="14"/>
      <c r="H64" s="14"/>
      <c r="I64" s="14"/>
      <c r="J64" s="14"/>
      <c r="K64" s="14"/>
    </row>
    <row r="65" spans="1:11" hidden="1">
      <c r="A65" s="35"/>
      <c r="B65" s="38"/>
      <c r="C65" s="3" t="s">
        <v>11</v>
      </c>
      <c r="D65" s="14"/>
      <c r="E65" s="14"/>
      <c r="F65" s="14"/>
      <c r="G65" s="14"/>
      <c r="H65" s="14"/>
      <c r="I65" s="14"/>
      <c r="J65" s="14"/>
      <c r="K65" s="14"/>
    </row>
    <row r="66" spans="1:11" hidden="1">
      <c r="A66" s="34" t="s">
        <v>143</v>
      </c>
      <c r="B66" s="37" t="s">
        <v>124</v>
      </c>
      <c r="C66" s="3" t="s">
        <v>78</v>
      </c>
      <c r="D66" s="14"/>
      <c r="E66" s="14"/>
      <c r="F66" s="14"/>
      <c r="G66" s="14"/>
      <c r="H66" s="14"/>
      <c r="I66" s="14"/>
      <c r="J66" s="14"/>
      <c r="K66" s="14"/>
    </row>
    <row r="67" spans="1:11" hidden="1">
      <c r="A67" s="35"/>
      <c r="B67" s="38"/>
      <c r="C67" s="3" t="s">
        <v>11</v>
      </c>
      <c r="D67" s="14"/>
      <c r="E67" s="14"/>
      <c r="F67" s="14"/>
      <c r="G67" s="14"/>
      <c r="H67" s="14"/>
      <c r="I67" s="14"/>
      <c r="J67" s="14"/>
      <c r="K67" s="14"/>
    </row>
    <row r="68" spans="1:11" hidden="1">
      <c r="A68" s="34" t="s">
        <v>144</v>
      </c>
      <c r="B68" s="37" t="s">
        <v>125</v>
      </c>
      <c r="C68" s="3" t="s">
        <v>78</v>
      </c>
      <c r="D68" s="14"/>
      <c r="E68" s="14"/>
      <c r="F68" s="14"/>
      <c r="G68" s="14"/>
      <c r="H68" s="14"/>
      <c r="I68" s="14"/>
      <c r="J68" s="14"/>
      <c r="K68" s="14"/>
    </row>
    <row r="69" spans="1:11" hidden="1">
      <c r="A69" s="35"/>
      <c r="B69" s="38"/>
      <c r="C69" s="3" t="s">
        <v>11</v>
      </c>
      <c r="D69" s="14"/>
      <c r="E69" s="14"/>
      <c r="F69" s="14"/>
      <c r="G69" s="14"/>
      <c r="H69" s="14"/>
      <c r="I69" s="14"/>
      <c r="J69" s="14"/>
      <c r="K69" s="14"/>
    </row>
    <row r="70" spans="1:11" hidden="1">
      <c r="A70" s="34" t="s">
        <v>145</v>
      </c>
      <c r="B70" s="37" t="s">
        <v>126</v>
      </c>
      <c r="C70" s="3" t="s">
        <v>78</v>
      </c>
      <c r="D70" s="14"/>
      <c r="E70" s="14"/>
      <c r="F70" s="14"/>
      <c r="G70" s="14"/>
      <c r="H70" s="14"/>
      <c r="I70" s="14"/>
      <c r="J70" s="14"/>
      <c r="K70" s="14"/>
    </row>
    <row r="71" spans="1:11" hidden="1">
      <c r="A71" s="35"/>
      <c r="B71" s="38"/>
      <c r="C71" s="3" t="s">
        <v>11</v>
      </c>
      <c r="D71" s="14"/>
      <c r="E71" s="14"/>
      <c r="F71" s="14"/>
      <c r="G71" s="14"/>
      <c r="H71" s="14"/>
      <c r="I71" s="14"/>
      <c r="J71" s="14"/>
      <c r="K71" s="14"/>
    </row>
    <row r="72" spans="1:11" ht="16.5" hidden="1" customHeight="1">
      <c r="A72" s="34">
        <v>4</v>
      </c>
      <c r="B72" s="39" t="s">
        <v>86</v>
      </c>
      <c r="C72" s="3" t="s">
        <v>78</v>
      </c>
      <c r="D72" s="14"/>
      <c r="E72" s="14"/>
      <c r="F72" s="14"/>
      <c r="G72" s="14"/>
      <c r="H72" s="14"/>
      <c r="I72" s="14"/>
      <c r="J72" s="14"/>
      <c r="K72" s="14"/>
    </row>
    <row r="73" spans="1:11" ht="16.5" hidden="1" customHeight="1">
      <c r="A73" s="35"/>
      <c r="B73" s="40"/>
      <c r="C73" s="3" t="s">
        <v>11</v>
      </c>
      <c r="D73" s="14"/>
      <c r="E73" s="14"/>
      <c r="F73" s="14"/>
      <c r="G73" s="14"/>
      <c r="H73" s="14"/>
      <c r="I73" s="14"/>
      <c r="J73" s="14"/>
      <c r="K73" s="14"/>
    </row>
    <row r="74" spans="1:11" ht="25.5" hidden="1" customHeight="1">
      <c r="A74" s="34" t="s">
        <v>41</v>
      </c>
      <c r="B74" s="39" t="s">
        <v>87</v>
      </c>
      <c r="C74" s="3" t="s">
        <v>78</v>
      </c>
      <c r="D74" s="14"/>
      <c r="E74" s="14"/>
      <c r="F74" s="14"/>
      <c r="G74" s="14"/>
      <c r="H74" s="14"/>
      <c r="I74" s="14"/>
      <c r="J74" s="14"/>
      <c r="K74" s="14"/>
    </row>
    <row r="75" spans="1:11" ht="25.5" hidden="1" customHeight="1">
      <c r="A75" s="35"/>
      <c r="B75" s="40"/>
      <c r="C75" s="3" t="s">
        <v>11</v>
      </c>
      <c r="D75" s="14"/>
      <c r="E75" s="14"/>
      <c r="F75" s="14"/>
      <c r="G75" s="14"/>
      <c r="H75" s="14"/>
      <c r="I75" s="14"/>
      <c r="J75" s="14"/>
      <c r="K75" s="14"/>
    </row>
    <row r="76" spans="1:11">
      <c r="A76" s="4" t="s">
        <v>9</v>
      </c>
      <c r="B76" s="27" t="s">
        <v>13</v>
      </c>
      <c r="C76" s="27"/>
      <c r="D76" s="27"/>
      <c r="E76" s="27"/>
      <c r="F76" s="27"/>
      <c r="G76" s="27"/>
      <c r="H76" s="27"/>
      <c r="I76" s="27"/>
      <c r="J76" s="27"/>
      <c r="K76" s="27"/>
    </row>
    <row r="77" spans="1:11">
      <c r="A77" s="34">
        <v>1</v>
      </c>
      <c r="B77" s="37" t="s">
        <v>61</v>
      </c>
      <c r="C77" s="3" t="s">
        <v>78</v>
      </c>
      <c r="D77" s="14">
        <v>255.6</v>
      </c>
      <c r="E77" s="14">
        <v>322.8</v>
      </c>
      <c r="F77" s="33">
        <f t="shared" ref="F77:K77" si="1">SUM(F80+F82)</f>
        <v>324</v>
      </c>
      <c r="G77" s="33">
        <f t="shared" si="1"/>
        <v>325.5</v>
      </c>
      <c r="H77" s="33">
        <f t="shared" si="1"/>
        <v>326.5</v>
      </c>
      <c r="I77" s="33">
        <f t="shared" si="1"/>
        <v>354.5</v>
      </c>
      <c r="J77" s="33">
        <f t="shared" si="1"/>
        <v>354.5</v>
      </c>
      <c r="K77" s="33">
        <f t="shared" si="1"/>
        <v>354.5</v>
      </c>
    </row>
    <row r="78" spans="1:11">
      <c r="A78" s="35"/>
      <c r="B78" s="38"/>
      <c r="C78" s="3" t="s">
        <v>11</v>
      </c>
      <c r="D78" s="14">
        <v>103.7</v>
      </c>
      <c r="E78" s="14">
        <f t="shared" ref="E78:K78" si="2">E77/D77*100</f>
        <v>126.29107981220658</v>
      </c>
      <c r="F78" s="33">
        <f>F77/E77*100</f>
        <v>100.37174721189589</v>
      </c>
      <c r="G78" s="33">
        <f t="shared" si="2"/>
        <v>100.46296296296295</v>
      </c>
      <c r="H78" s="33">
        <f t="shared" si="2"/>
        <v>100.30721966205837</v>
      </c>
      <c r="I78" s="33">
        <f t="shared" si="2"/>
        <v>108.57580398162328</v>
      </c>
      <c r="J78" s="33">
        <f t="shared" si="2"/>
        <v>100</v>
      </c>
      <c r="K78" s="33">
        <f t="shared" si="2"/>
        <v>100</v>
      </c>
    </row>
    <row r="79" spans="1:11">
      <c r="A79" s="15"/>
      <c r="B79" s="6" t="s">
        <v>93</v>
      </c>
      <c r="C79" s="3"/>
      <c r="D79" s="14"/>
      <c r="E79" s="14"/>
      <c r="F79" s="33"/>
      <c r="G79" s="33"/>
      <c r="H79" s="33"/>
      <c r="I79" s="33"/>
      <c r="J79" s="33"/>
      <c r="K79" s="33"/>
    </row>
    <row r="80" spans="1:11">
      <c r="A80" s="48" t="s">
        <v>28</v>
      </c>
      <c r="B80" s="50" t="s">
        <v>53</v>
      </c>
      <c r="C80" s="20" t="s">
        <v>78</v>
      </c>
      <c r="D80" s="21">
        <v>2.4</v>
      </c>
      <c r="E80" s="21">
        <v>4.3</v>
      </c>
      <c r="F80" s="33">
        <v>4</v>
      </c>
      <c r="G80" s="33">
        <v>4.5</v>
      </c>
      <c r="H80" s="33">
        <v>4.5</v>
      </c>
      <c r="I80" s="33">
        <v>4.5</v>
      </c>
      <c r="J80" s="33">
        <v>4.5</v>
      </c>
      <c r="K80" s="33">
        <v>4.5</v>
      </c>
    </row>
    <row r="81" spans="1:11">
      <c r="A81" s="49"/>
      <c r="B81" s="51"/>
      <c r="C81" s="20" t="s">
        <v>11</v>
      </c>
      <c r="D81" s="21">
        <v>101.2</v>
      </c>
      <c r="E81" s="21">
        <v>180.5</v>
      </c>
      <c r="F81" s="33">
        <f t="shared" ref="F81:K81" si="3">F80/E80*100</f>
        <v>93.023255813953483</v>
      </c>
      <c r="G81" s="33">
        <f t="shared" si="3"/>
        <v>112.5</v>
      </c>
      <c r="H81" s="33">
        <f t="shared" si="3"/>
        <v>100</v>
      </c>
      <c r="I81" s="33">
        <f t="shared" si="3"/>
        <v>100</v>
      </c>
      <c r="J81" s="33">
        <f t="shared" si="3"/>
        <v>100</v>
      </c>
      <c r="K81" s="33">
        <f t="shared" si="3"/>
        <v>100</v>
      </c>
    </row>
    <row r="82" spans="1:11">
      <c r="A82" s="48" t="s">
        <v>29</v>
      </c>
      <c r="B82" s="50" t="s">
        <v>54</v>
      </c>
      <c r="C82" s="20" t="s">
        <v>78</v>
      </c>
      <c r="D82" s="21">
        <v>255.6</v>
      </c>
      <c r="E82" s="21">
        <v>318.5</v>
      </c>
      <c r="F82" s="33">
        <v>320</v>
      </c>
      <c r="G82" s="33">
        <v>321</v>
      </c>
      <c r="H82" s="33">
        <v>322</v>
      </c>
      <c r="I82" s="33">
        <v>350</v>
      </c>
      <c r="J82" s="33">
        <v>350</v>
      </c>
      <c r="K82" s="33">
        <v>350</v>
      </c>
    </row>
    <row r="83" spans="1:11">
      <c r="A83" s="49"/>
      <c r="B83" s="51"/>
      <c r="C83" s="20" t="s">
        <v>82</v>
      </c>
      <c r="D83" s="21">
        <v>89.8</v>
      </c>
      <c r="E83" s="21">
        <f t="shared" ref="E83:K83" si="4">E82/D82*100</f>
        <v>124.60876369327075</v>
      </c>
      <c r="F83" s="21">
        <f>F82/E82*100</f>
        <v>100.47095761381475</v>
      </c>
      <c r="G83" s="21">
        <f t="shared" si="4"/>
        <v>100.3125</v>
      </c>
      <c r="H83" s="21">
        <f t="shared" si="4"/>
        <v>100.31152647975077</v>
      </c>
      <c r="I83" s="21">
        <f t="shared" si="4"/>
        <v>108.69565217391303</v>
      </c>
      <c r="J83" s="21">
        <f t="shared" si="4"/>
        <v>100</v>
      </c>
      <c r="K83" s="21">
        <f t="shared" si="4"/>
        <v>100</v>
      </c>
    </row>
    <row r="84" spans="1:11">
      <c r="A84" s="4" t="s">
        <v>12</v>
      </c>
      <c r="B84" s="27" t="s">
        <v>19</v>
      </c>
      <c r="C84" s="2"/>
      <c r="D84" s="2"/>
      <c r="E84" s="2"/>
      <c r="F84" s="2"/>
      <c r="G84" s="2"/>
      <c r="H84" s="2"/>
      <c r="I84" s="2"/>
      <c r="J84" s="2"/>
      <c r="K84" s="2"/>
    </row>
    <row r="85" spans="1:11" ht="21" customHeight="1">
      <c r="A85" s="34">
        <v>1</v>
      </c>
      <c r="B85" s="37" t="s">
        <v>59</v>
      </c>
      <c r="C85" s="3" t="s">
        <v>78</v>
      </c>
      <c r="D85" s="14"/>
      <c r="E85" s="14"/>
      <c r="F85" s="14"/>
      <c r="G85" s="14"/>
      <c r="H85" s="14"/>
      <c r="I85" s="14"/>
      <c r="J85" s="14"/>
      <c r="K85" s="14"/>
    </row>
    <row r="86" spans="1:11">
      <c r="A86" s="35"/>
      <c r="B86" s="38"/>
      <c r="C86" s="3" t="s">
        <v>11</v>
      </c>
      <c r="D86" s="14"/>
      <c r="E86" s="14"/>
      <c r="F86" s="14"/>
      <c r="G86" s="14"/>
      <c r="H86" s="14"/>
      <c r="I86" s="14"/>
      <c r="J86" s="14"/>
      <c r="K86" s="14"/>
    </row>
    <row r="87" spans="1:11" ht="31.5">
      <c r="A87" s="5">
        <v>2</v>
      </c>
      <c r="B87" s="1" t="s">
        <v>43</v>
      </c>
      <c r="C87" s="3" t="s">
        <v>83</v>
      </c>
      <c r="D87" s="14"/>
      <c r="E87" s="14"/>
      <c r="F87" s="14"/>
      <c r="G87" s="14"/>
      <c r="H87" s="14"/>
      <c r="I87" s="14"/>
      <c r="J87" s="14"/>
      <c r="K87" s="14"/>
    </row>
    <row r="88" spans="1:11" ht="31.5">
      <c r="A88" s="5">
        <v>3</v>
      </c>
      <c r="B88" s="1" t="s">
        <v>60</v>
      </c>
      <c r="C88" s="3" t="s">
        <v>84</v>
      </c>
      <c r="D88" s="21">
        <v>26.43</v>
      </c>
      <c r="E88" s="14">
        <f>(23900+D87+E87)/E8</f>
        <v>26.975169300225733</v>
      </c>
      <c r="F88" s="14">
        <f>(23900+D87+E87+F87)/F8</f>
        <v>26.263736263736263</v>
      </c>
      <c r="G88" s="14">
        <f>(23900+D87+E87+F87+G87)/G8</f>
        <v>26.350606394707828</v>
      </c>
      <c r="H88" s="14">
        <f>(23900+D87+E87+F87+G87+H87)/H8</f>
        <v>26.438053097345133</v>
      </c>
      <c r="I88" s="14">
        <f>(23900+D87+E87+F87+G87+H87+I87)/I8</f>
        <v>26.46733111849391</v>
      </c>
      <c r="J88" s="14">
        <f>(23900+D87+E87+F87+G87+H87+I87+J87)/J8</f>
        <v>26.438053097345133</v>
      </c>
      <c r="K88" s="14">
        <f>(23900+D87+E87+F87+G87+H87+I87+J87+K87)/K8</f>
        <v>26.496674057649667</v>
      </c>
    </row>
    <row r="89" spans="1:11">
      <c r="A89" s="4" t="s">
        <v>14</v>
      </c>
      <c r="B89" s="27" t="s">
        <v>22</v>
      </c>
      <c r="C89" s="2"/>
      <c r="D89" s="2"/>
      <c r="E89" s="2"/>
      <c r="F89" s="2"/>
      <c r="G89" s="2"/>
      <c r="H89" s="2"/>
      <c r="I89" s="2"/>
      <c r="J89" s="2"/>
      <c r="K89" s="2"/>
    </row>
    <row r="90" spans="1:11" ht="31.5">
      <c r="A90" s="5" t="s">
        <v>57</v>
      </c>
      <c r="B90" s="1" t="s">
        <v>50</v>
      </c>
      <c r="C90" s="3" t="s">
        <v>98</v>
      </c>
      <c r="D90" s="3">
        <v>24.9</v>
      </c>
      <c r="E90" s="3">
        <v>23.6</v>
      </c>
      <c r="F90" s="3">
        <v>23.6</v>
      </c>
      <c r="G90" s="3">
        <v>23.6</v>
      </c>
      <c r="H90" s="3">
        <v>23.6</v>
      </c>
      <c r="I90" s="3">
        <v>23.6</v>
      </c>
      <c r="J90" s="3">
        <v>23.6</v>
      </c>
      <c r="K90" s="3">
        <v>23.6</v>
      </c>
    </row>
    <row r="91" spans="1:11" ht="47.25">
      <c r="A91" s="5" t="s">
        <v>38</v>
      </c>
      <c r="B91" s="1" t="s">
        <v>67</v>
      </c>
      <c r="C91" s="3" t="s">
        <v>98</v>
      </c>
      <c r="D91" s="3">
        <v>13.4</v>
      </c>
      <c r="E91" s="3">
        <v>13.4</v>
      </c>
      <c r="F91" s="3">
        <v>13.4</v>
      </c>
      <c r="G91" s="3">
        <v>13.4</v>
      </c>
      <c r="H91" s="3">
        <v>13.4</v>
      </c>
      <c r="I91" s="3">
        <v>13.4</v>
      </c>
      <c r="J91" s="3">
        <v>13.4</v>
      </c>
      <c r="K91" s="3">
        <v>13.4</v>
      </c>
    </row>
    <row r="92" spans="1:11" ht="47.25">
      <c r="A92" s="5" t="s">
        <v>39</v>
      </c>
      <c r="B92" s="1" t="s">
        <v>147</v>
      </c>
      <c r="C92" s="3" t="s">
        <v>7</v>
      </c>
      <c r="D92" s="14">
        <f>D91*100/D90</f>
        <v>53.815261044176708</v>
      </c>
      <c r="E92" s="14">
        <f>E91*100/E90</f>
        <v>56.779661016949149</v>
      </c>
      <c r="F92" s="14">
        <f t="shared" ref="F92:K92" si="5">F91*100/F90</f>
        <v>56.779661016949149</v>
      </c>
      <c r="G92" s="14">
        <f t="shared" si="5"/>
        <v>56.779661016949149</v>
      </c>
      <c r="H92" s="14">
        <f t="shared" si="5"/>
        <v>56.779661016949149</v>
      </c>
      <c r="I92" s="14">
        <f t="shared" si="5"/>
        <v>56.779661016949149</v>
      </c>
      <c r="J92" s="14">
        <f t="shared" si="5"/>
        <v>56.779661016949149</v>
      </c>
      <c r="K92" s="14">
        <f t="shared" si="5"/>
        <v>56.779661016949149</v>
      </c>
    </row>
    <row r="93" spans="1:11">
      <c r="A93" s="4" t="s">
        <v>15</v>
      </c>
      <c r="B93" s="27" t="s">
        <v>16</v>
      </c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34">
        <v>1</v>
      </c>
      <c r="B94" s="37" t="s">
        <v>66</v>
      </c>
      <c r="C94" s="3" t="s">
        <v>78</v>
      </c>
      <c r="D94" s="33">
        <v>0.2</v>
      </c>
      <c r="E94" s="33">
        <v>0.2</v>
      </c>
      <c r="F94" s="33">
        <v>0.2</v>
      </c>
      <c r="G94" s="33">
        <v>0.2</v>
      </c>
      <c r="H94" s="33">
        <v>0.2</v>
      </c>
      <c r="I94" s="33">
        <v>0.2</v>
      </c>
      <c r="J94" s="33">
        <v>0.3</v>
      </c>
      <c r="K94" s="33">
        <v>0.3</v>
      </c>
    </row>
    <row r="95" spans="1:11">
      <c r="A95" s="35"/>
      <c r="B95" s="38"/>
      <c r="C95" s="3" t="s">
        <v>11</v>
      </c>
      <c r="D95" s="33">
        <v>100</v>
      </c>
      <c r="E95" s="33">
        <f t="shared" ref="E95:K95" si="6">E94*100/D94</f>
        <v>100</v>
      </c>
      <c r="F95" s="33">
        <f t="shared" si="6"/>
        <v>100</v>
      </c>
      <c r="G95" s="33">
        <f t="shared" si="6"/>
        <v>100</v>
      </c>
      <c r="H95" s="33">
        <f t="shared" si="6"/>
        <v>100</v>
      </c>
      <c r="I95" s="33">
        <f t="shared" si="6"/>
        <v>100</v>
      </c>
      <c r="J95" s="33">
        <f t="shared" si="6"/>
        <v>150</v>
      </c>
      <c r="K95" s="33">
        <f t="shared" si="6"/>
        <v>100</v>
      </c>
    </row>
    <row r="96" spans="1:11">
      <c r="A96" s="34" t="s">
        <v>38</v>
      </c>
      <c r="B96" s="37" t="s">
        <v>44</v>
      </c>
      <c r="C96" s="3" t="s">
        <v>78</v>
      </c>
      <c r="D96" s="33">
        <v>2.8</v>
      </c>
      <c r="E96" s="33">
        <v>3.7</v>
      </c>
      <c r="F96" s="33">
        <v>3.9</v>
      </c>
      <c r="G96" s="33">
        <v>4.0999999999999996</v>
      </c>
      <c r="H96" s="33">
        <v>4.2</v>
      </c>
      <c r="I96" s="33">
        <v>4.4000000000000004</v>
      </c>
      <c r="J96" s="33">
        <v>4.5999999999999996</v>
      </c>
      <c r="K96" s="33">
        <v>4.8</v>
      </c>
    </row>
    <row r="97" spans="1:13">
      <c r="A97" s="35"/>
      <c r="B97" s="38"/>
      <c r="C97" s="3" t="s">
        <v>11</v>
      </c>
      <c r="D97" s="33">
        <v>100</v>
      </c>
      <c r="E97" s="33">
        <f t="shared" ref="E97:K97" si="7">E96*100/D96</f>
        <v>132.14285714285714</v>
      </c>
      <c r="F97" s="33">
        <f t="shared" si="7"/>
        <v>105.4054054054054</v>
      </c>
      <c r="G97" s="33">
        <f t="shared" si="7"/>
        <v>105.12820512820511</v>
      </c>
      <c r="H97" s="33">
        <f t="shared" si="7"/>
        <v>102.43902439024392</v>
      </c>
      <c r="I97" s="33">
        <f t="shared" si="7"/>
        <v>104.76190476190477</v>
      </c>
      <c r="J97" s="33">
        <f t="shared" si="7"/>
        <v>104.54545454545452</v>
      </c>
      <c r="K97" s="33">
        <f t="shared" si="7"/>
        <v>104.34782608695653</v>
      </c>
    </row>
    <row r="98" spans="1:13">
      <c r="A98" s="4" t="s">
        <v>17</v>
      </c>
      <c r="B98" s="27" t="s">
        <v>80</v>
      </c>
      <c r="C98" s="3"/>
      <c r="D98" s="14"/>
      <c r="E98" s="14"/>
      <c r="F98" s="14"/>
      <c r="G98" s="14"/>
      <c r="H98" s="14"/>
      <c r="I98" s="14"/>
      <c r="J98" s="14"/>
      <c r="K98" s="14"/>
    </row>
    <row r="99" spans="1:13" ht="31.5">
      <c r="A99" s="5" t="s">
        <v>57</v>
      </c>
      <c r="B99" s="1" t="s">
        <v>74</v>
      </c>
      <c r="C99" s="3" t="s">
        <v>75</v>
      </c>
      <c r="D99" s="13">
        <v>30</v>
      </c>
      <c r="E99" s="14">
        <v>34</v>
      </c>
      <c r="F99" s="14">
        <v>35</v>
      </c>
      <c r="G99" s="14">
        <v>34</v>
      </c>
      <c r="H99" s="14">
        <v>34</v>
      </c>
      <c r="I99" s="14">
        <v>34</v>
      </c>
      <c r="J99" s="14">
        <v>34</v>
      </c>
      <c r="K99" s="14">
        <v>34</v>
      </c>
    </row>
    <row r="100" spans="1:13" ht="47.25">
      <c r="A100" s="5" t="s">
        <v>38</v>
      </c>
      <c r="B100" s="1" t="s">
        <v>81</v>
      </c>
      <c r="C100" s="3" t="s">
        <v>146</v>
      </c>
      <c r="D100" s="14">
        <v>19</v>
      </c>
      <c r="E100" s="14">
        <v>19</v>
      </c>
      <c r="F100" s="14">
        <v>19</v>
      </c>
      <c r="G100" s="14">
        <v>19</v>
      </c>
      <c r="H100" s="14">
        <v>19</v>
      </c>
      <c r="I100" s="14">
        <v>19</v>
      </c>
      <c r="J100" s="14">
        <v>19</v>
      </c>
      <c r="K100" s="14">
        <v>19</v>
      </c>
      <c r="M100" s="8" t="s">
        <v>150</v>
      </c>
    </row>
    <row r="101" spans="1:13" ht="31.5">
      <c r="A101" s="5" t="s">
        <v>39</v>
      </c>
      <c r="B101" s="1" t="s">
        <v>76</v>
      </c>
      <c r="C101" s="3" t="s">
        <v>78</v>
      </c>
      <c r="D101" s="14">
        <v>24</v>
      </c>
      <c r="E101" s="14">
        <v>24</v>
      </c>
      <c r="F101" s="14">
        <v>26</v>
      </c>
      <c r="G101" s="14">
        <v>24</v>
      </c>
      <c r="H101" s="14">
        <v>24</v>
      </c>
      <c r="I101" s="14">
        <v>24</v>
      </c>
      <c r="J101" s="14">
        <v>24</v>
      </c>
      <c r="K101" s="14">
        <v>24</v>
      </c>
      <c r="M101" s="8" t="s">
        <v>151</v>
      </c>
    </row>
    <row r="102" spans="1:13">
      <c r="A102" s="4" t="s">
        <v>20</v>
      </c>
      <c r="B102" s="27" t="s">
        <v>18</v>
      </c>
      <c r="C102" s="2"/>
      <c r="D102" s="2"/>
      <c r="E102" s="2"/>
      <c r="F102" s="2"/>
      <c r="G102" s="2"/>
      <c r="H102" s="2"/>
      <c r="I102" s="2"/>
      <c r="J102" s="2"/>
      <c r="K102" s="2"/>
    </row>
    <row r="103" spans="1:13" ht="33" customHeight="1">
      <c r="A103" s="34">
        <v>1</v>
      </c>
      <c r="B103" s="37" t="s">
        <v>42</v>
      </c>
      <c r="C103" s="3" t="s">
        <v>78</v>
      </c>
      <c r="D103" s="14">
        <f>D101</f>
        <v>24</v>
      </c>
      <c r="E103" s="14">
        <f>E105</f>
        <v>118.8</v>
      </c>
      <c r="F103" s="14">
        <f t="shared" ref="F103:K103" si="8">F105</f>
        <v>120</v>
      </c>
      <c r="G103" s="14">
        <f t="shared" si="8"/>
        <v>123</v>
      </c>
      <c r="H103" s="14">
        <f t="shared" si="8"/>
        <v>125</v>
      </c>
      <c r="I103" s="14">
        <f t="shared" si="8"/>
        <v>275</v>
      </c>
      <c r="J103" s="14">
        <f t="shared" si="8"/>
        <v>125</v>
      </c>
      <c r="K103" s="14">
        <f t="shared" si="8"/>
        <v>125</v>
      </c>
    </row>
    <row r="104" spans="1:13" ht="24" customHeight="1">
      <c r="A104" s="35"/>
      <c r="B104" s="38"/>
      <c r="C104" s="3" t="s">
        <v>11</v>
      </c>
      <c r="D104" s="14">
        <v>109.1</v>
      </c>
      <c r="E104" s="14">
        <f t="shared" ref="E104:K104" si="9">E103/D103*100</f>
        <v>495</v>
      </c>
      <c r="F104" s="14">
        <f>F103/E103*100</f>
        <v>101.01010101010101</v>
      </c>
      <c r="G104" s="14">
        <f t="shared" si="9"/>
        <v>102.49999999999999</v>
      </c>
      <c r="H104" s="14">
        <f t="shared" si="9"/>
        <v>101.62601626016261</v>
      </c>
      <c r="I104" s="14">
        <f t="shared" si="9"/>
        <v>220.00000000000003</v>
      </c>
      <c r="J104" s="14">
        <f t="shared" si="9"/>
        <v>45.454545454545453</v>
      </c>
      <c r="K104" s="14">
        <f t="shared" si="9"/>
        <v>100</v>
      </c>
    </row>
    <row r="105" spans="1:13">
      <c r="A105" s="5"/>
      <c r="B105" s="1" t="s">
        <v>88</v>
      </c>
      <c r="C105" s="3" t="s">
        <v>78</v>
      </c>
      <c r="D105" s="14">
        <f>D103</f>
        <v>24</v>
      </c>
      <c r="E105" s="14">
        <v>118.8</v>
      </c>
      <c r="F105" s="14">
        <v>120</v>
      </c>
      <c r="G105" s="14">
        <v>123</v>
      </c>
      <c r="H105" s="14">
        <v>125</v>
      </c>
      <c r="I105" s="14">
        <f>I106+I107</f>
        <v>275</v>
      </c>
      <c r="J105" s="14">
        <v>125</v>
      </c>
      <c r="K105" s="14">
        <v>125</v>
      </c>
    </row>
    <row r="106" spans="1:13">
      <c r="A106" s="5" t="s">
        <v>28</v>
      </c>
      <c r="B106" s="16" t="s">
        <v>47</v>
      </c>
      <c r="C106" s="3" t="s">
        <v>78</v>
      </c>
      <c r="D106" s="14">
        <v>100</v>
      </c>
      <c r="E106" s="14">
        <v>118.8</v>
      </c>
      <c r="F106" s="14">
        <v>120</v>
      </c>
      <c r="G106" s="14">
        <v>123</v>
      </c>
      <c r="H106" s="14">
        <v>125</v>
      </c>
      <c r="I106" s="14">
        <f>125</f>
        <v>125</v>
      </c>
      <c r="J106" s="14">
        <v>125</v>
      </c>
      <c r="K106" s="14">
        <v>125</v>
      </c>
    </row>
    <row r="107" spans="1:13">
      <c r="A107" s="5" t="s">
        <v>29</v>
      </c>
      <c r="B107" s="16" t="s">
        <v>94</v>
      </c>
      <c r="C107" s="3" t="s">
        <v>78</v>
      </c>
      <c r="D107" s="14">
        <f t="shared" ref="D107:K107" si="10">D108+D109</f>
        <v>5.2700000000000005</v>
      </c>
      <c r="E107" s="14">
        <f t="shared" si="10"/>
        <v>0</v>
      </c>
      <c r="F107" s="14">
        <f t="shared" si="10"/>
        <v>0</v>
      </c>
      <c r="G107" s="14">
        <f t="shared" si="10"/>
        <v>0</v>
      </c>
      <c r="H107" s="14">
        <f t="shared" si="10"/>
        <v>0</v>
      </c>
      <c r="I107" s="14">
        <f t="shared" si="10"/>
        <v>150</v>
      </c>
      <c r="J107" s="14">
        <f t="shared" si="10"/>
        <v>0</v>
      </c>
      <c r="K107" s="14">
        <f t="shared" si="10"/>
        <v>0</v>
      </c>
    </row>
    <row r="108" spans="1:13">
      <c r="A108" s="5" t="s">
        <v>95</v>
      </c>
      <c r="B108" s="16" t="s">
        <v>68</v>
      </c>
      <c r="C108" s="3" t="s">
        <v>78</v>
      </c>
      <c r="D108" s="14">
        <v>7.0000000000000007E-2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</row>
    <row r="109" spans="1:13">
      <c r="A109" s="5" t="s">
        <v>96</v>
      </c>
      <c r="B109" s="16" t="s">
        <v>69</v>
      </c>
      <c r="C109" s="3" t="s">
        <v>78</v>
      </c>
      <c r="D109" s="14">
        <v>5.2</v>
      </c>
      <c r="E109" s="14">
        <v>0</v>
      </c>
      <c r="F109" s="14">
        <v>0</v>
      </c>
      <c r="G109" s="14">
        <v>0</v>
      </c>
      <c r="H109" s="14">
        <v>0</v>
      </c>
      <c r="I109" s="14">
        <v>150</v>
      </c>
      <c r="J109" s="14">
        <v>0</v>
      </c>
      <c r="K109" s="14">
        <v>0</v>
      </c>
    </row>
    <row r="110" spans="1:13" ht="31.5">
      <c r="A110" s="4" t="s">
        <v>21</v>
      </c>
      <c r="B110" s="27" t="s">
        <v>99</v>
      </c>
      <c r="C110" s="2"/>
      <c r="D110" s="28"/>
      <c r="E110" s="28"/>
      <c r="F110" s="28"/>
      <c r="G110" s="28"/>
      <c r="H110" s="28"/>
      <c r="I110" s="28"/>
      <c r="J110" s="28"/>
      <c r="K110" s="28"/>
    </row>
    <row r="111" spans="1:13" ht="31.5">
      <c r="A111" s="5">
        <v>1</v>
      </c>
      <c r="B111" s="1" t="s">
        <v>100</v>
      </c>
      <c r="C111" s="3" t="s">
        <v>78</v>
      </c>
      <c r="D111" s="29">
        <f t="shared" ref="D111:K111" si="11">D112+D115</f>
        <v>31745.699999999997</v>
      </c>
      <c r="E111" s="30">
        <f t="shared" si="11"/>
        <v>43184</v>
      </c>
      <c r="F111" s="29">
        <f t="shared" si="11"/>
        <v>45089.4</v>
      </c>
      <c r="G111" s="29">
        <f t="shared" si="11"/>
        <v>21569.4</v>
      </c>
      <c r="H111" s="29">
        <f t="shared" si="11"/>
        <v>23243.8</v>
      </c>
      <c r="I111" s="29">
        <f t="shared" si="11"/>
        <v>21264.5</v>
      </c>
      <c r="J111" s="29">
        <f t="shared" si="11"/>
        <v>21803.599999999999</v>
      </c>
      <c r="K111" s="29">
        <f t="shared" si="11"/>
        <v>22358.1</v>
      </c>
    </row>
    <row r="112" spans="1:13">
      <c r="A112" s="5" t="s">
        <v>28</v>
      </c>
      <c r="B112" s="16" t="s">
        <v>23</v>
      </c>
      <c r="C112" s="3" t="s">
        <v>78</v>
      </c>
      <c r="D112" s="29">
        <f t="shared" ref="D112:K112" si="12">D113+D114</f>
        <v>12935.099999999999</v>
      </c>
      <c r="E112" s="30">
        <f t="shared" si="12"/>
        <v>16287.7</v>
      </c>
      <c r="F112" s="29">
        <f t="shared" si="12"/>
        <v>13276.6</v>
      </c>
      <c r="G112" s="29">
        <f t="shared" si="12"/>
        <v>13788.300000000001</v>
      </c>
      <c r="H112" s="29">
        <f t="shared" si="12"/>
        <v>15766.099999999999</v>
      </c>
      <c r="I112" s="29">
        <f t="shared" si="12"/>
        <v>15575.5</v>
      </c>
      <c r="J112" s="29">
        <f t="shared" si="12"/>
        <v>15887</v>
      </c>
      <c r="K112" s="29">
        <f t="shared" si="12"/>
        <v>16204.8</v>
      </c>
    </row>
    <row r="113" spans="1:13">
      <c r="A113" s="5" t="s">
        <v>49</v>
      </c>
      <c r="B113" s="31" t="s">
        <v>64</v>
      </c>
      <c r="C113" s="3" t="s">
        <v>78</v>
      </c>
      <c r="D113" s="29">
        <v>10929.3</v>
      </c>
      <c r="E113" s="30">
        <v>15050.7</v>
      </c>
      <c r="F113" s="29">
        <v>11017.5</v>
      </c>
      <c r="G113" s="29">
        <v>11867.1</v>
      </c>
      <c r="H113" s="29">
        <v>12864.9</v>
      </c>
      <c r="I113" s="29">
        <v>13254.3</v>
      </c>
      <c r="J113" s="29">
        <f>ROUND(I113*102%,1)</f>
        <v>13519.4</v>
      </c>
      <c r="K113" s="29">
        <f>ROUND(J113*102%,1)</f>
        <v>13789.8</v>
      </c>
    </row>
    <row r="114" spans="1:13">
      <c r="A114" s="5" t="s">
        <v>35</v>
      </c>
      <c r="B114" s="31" t="s">
        <v>65</v>
      </c>
      <c r="C114" s="3" t="s">
        <v>78</v>
      </c>
      <c r="D114" s="29">
        <v>2005.8</v>
      </c>
      <c r="E114" s="30">
        <v>1237</v>
      </c>
      <c r="F114" s="29">
        <v>2259.1</v>
      </c>
      <c r="G114" s="29">
        <v>1921.2</v>
      </c>
      <c r="H114" s="29">
        <v>2901.2</v>
      </c>
      <c r="I114" s="29">
        <v>2321.1999999999998</v>
      </c>
      <c r="J114" s="29">
        <f>ROUND(I114*102%,1)</f>
        <v>2367.6</v>
      </c>
      <c r="K114" s="29">
        <f>ROUND(J114*102%,1)</f>
        <v>2415</v>
      </c>
    </row>
    <row r="115" spans="1:13">
      <c r="A115" s="5" t="s">
        <v>29</v>
      </c>
      <c r="B115" s="16" t="s">
        <v>55</v>
      </c>
      <c r="C115" s="3" t="s">
        <v>78</v>
      </c>
      <c r="D115" s="29">
        <v>18810.599999999999</v>
      </c>
      <c r="E115" s="30">
        <v>26896.3</v>
      </c>
      <c r="F115" s="29">
        <v>31812.799999999999</v>
      </c>
      <c r="G115" s="29">
        <v>7781.1</v>
      </c>
      <c r="H115" s="29">
        <v>7477.7000000000007</v>
      </c>
      <c r="I115" s="29">
        <v>5689</v>
      </c>
      <c r="J115" s="29">
        <f>ROUND(I115*104%,1)</f>
        <v>5916.6</v>
      </c>
      <c r="K115" s="29">
        <f>ROUND(J115*104%,1)</f>
        <v>6153.3</v>
      </c>
    </row>
    <row r="116" spans="1:13" ht="31.5">
      <c r="A116" s="5">
        <v>2</v>
      </c>
      <c r="B116" s="1" t="s">
        <v>101</v>
      </c>
      <c r="C116" s="3" t="s">
        <v>78</v>
      </c>
      <c r="D116" s="32">
        <v>27664.1</v>
      </c>
      <c r="E116" s="32">
        <v>43151.6</v>
      </c>
      <c r="F116" s="32">
        <v>49478.5</v>
      </c>
      <c r="G116" s="32">
        <v>21669.4</v>
      </c>
      <c r="H116" s="32">
        <v>24189.8</v>
      </c>
      <c r="I116" s="32">
        <v>22199</v>
      </c>
      <c r="J116" s="32">
        <v>22720.1</v>
      </c>
      <c r="K116" s="32">
        <v>23345.4</v>
      </c>
      <c r="M116" s="8" t="s">
        <v>152</v>
      </c>
    </row>
    <row r="117" spans="1:13" ht="31.5">
      <c r="A117" s="5">
        <v>3</v>
      </c>
      <c r="B117" s="1" t="s">
        <v>102</v>
      </c>
      <c r="C117" s="3" t="s">
        <v>78</v>
      </c>
      <c r="D117" s="32">
        <f>D111-D116</f>
        <v>4081.5999999999985</v>
      </c>
      <c r="E117" s="32">
        <f>E111-E116</f>
        <v>32.400000000001455</v>
      </c>
      <c r="F117" s="32">
        <f t="shared" ref="F117:K117" si="13">F111-F116</f>
        <v>-4389.0999999999985</v>
      </c>
      <c r="G117" s="32">
        <f t="shared" si="13"/>
        <v>-100</v>
      </c>
      <c r="H117" s="32">
        <f t="shared" si="13"/>
        <v>-946</v>
      </c>
      <c r="I117" s="32">
        <f t="shared" si="13"/>
        <v>-934.5</v>
      </c>
      <c r="J117" s="32">
        <f t="shared" si="13"/>
        <v>-916.5</v>
      </c>
      <c r="K117" s="32">
        <f t="shared" si="13"/>
        <v>-987.30000000000291</v>
      </c>
    </row>
    <row r="118" spans="1:13">
      <c r="A118" s="4" t="s">
        <v>79</v>
      </c>
      <c r="B118" s="27" t="s">
        <v>24</v>
      </c>
      <c r="C118" s="2"/>
      <c r="D118" s="2"/>
      <c r="E118" s="2"/>
      <c r="F118" s="2"/>
      <c r="G118" s="2"/>
      <c r="H118" s="2"/>
      <c r="I118" s="2"/>
      <c r="J118" s="2"/>
      <c r="K118" s="2"/>
    </row>
    <row r="119" spans="1:13">
      <c r="A119" s="5">
        <v>1</v>
      </c>
      <c r="B119" s="1" t="s">
        <v>25</v>
      </c>
      <c r="C119" s="3" t="s">
        <v>90</v>
      </c>
      <c r="D119" s="14">
        <v>0.4</v>
      </c>
      <c r="E119" s="14">
        <v>0.4</v>
      </c>
      <c r="F119" s="14">
        <v>0.4</v>
      </c>
      <c r="G119" s="14">
        <v>0.4</v>
      </c>
      <c r="H119" s="14">
        <v>0.4</v>
      </c>
      <c r="I119" s="14">
        <v>0.4</v>
      </c>
      <c r="J119" s="14">
        <v>0.4</v>
      </c>
      <c r="K119" s="14">
        <v>0.4</v>
      </c>
    </row>
    <row r="120" spans="1:13" ht="47.25">
      <c r="A120" s="5" t="s">
        <v>38</v>
      </c>
      <c r="B120" s="1" t="s">
        <v>27</v>
      </c>
      <c r="C120" s="3" t="s">
        <v>77</v>
      </c>
      <c r="D120" s="13">
        <v>0</v>
      </c>
      <c r="E120" s="13">
        <v>0</v>
      </c>
      <c r="F120" s="13">
        <v>1</v>
      </c>
      <c r="G120" s="13">
        <v>1</v>
      </c>
      <c r="H120" s="13">
        <v>1</v>
      </c>
      <c r="I120" s="13">
        <v>1</v>
      </c>
      <c r="J120" s="13">
        <v>1</v>
      </c>
      <c r="K120" s="13">
        <v>1</v>
      </c>
    </row>
    <row r="121" spans="1:13" ht="31.5">
      <c r="A121" s="5" t="s">
        <v>39</v>
      </c>
      <c r="B121" s="1" t="s">
        <v>26</v>
      </c>
      <c r="C121" s="3" t="s">
        <v>7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</row>
    <row r="122" spans="1:13" ht="31.5">
      <c r="A122" s="5" t="s">
        <v>40</v>
      </c>
      <c r="B122" s="1" t="s">
        <v>56</v>
      </c>
      <c r="C122" s="3" t="s">
        <v>90</v>
      </c>
      <c r="D122" s="14">
        <f>51/1000</f>
        <v>5.0999999999999997E-2</v>
      </c>
      <c r="E122" s="14">
        <f t="shared" ref="E122:K122" si="14">51/1000</f>
        <v>5.0999999999999997E-2</v>
      </c>
      <c r="F122" s="14">
        <f t="shared" si="14"/>
        <v>5.0999999999999997E-2</v>
      </c>
      <c r="G122" s="14">
        <f t="shared" si="14"/>
        <v>5.0999999999999997E-2</v>
      </c>
      <c r="H122" s="14">
        <f t="shared" si="14"/>
        <v>5.0999999999999997E-2</v>
      </c>
      <c r="I122" s="14">
        <f t="shared" si="14"/>
        <v>5.0999999999999997E-2</v>
      </c>
      <c r="J122" s="14">
        <f t="shared" si="14"/>
        <v>5.0999999999999997E-2</v>
      </c>
      <c r="K122" s="14">
        <f t="shared" si="14"/>
        <v>5.0999999999999997E-2</v>
      </c>
    </row>
    <row r="123" spans="1:13" ht="16.5" customHeight="1">
      <c r="A123" s="34" t="s">
        <v>41</v>
      </c>
      <c r="B123" s="37" t="s">
        <v>62</v>
      </c>
      <c r="C123" s="3" t="s">
        <v>89</v>
      </c>
      <c r="D123" s="14">
        <v>51985.3</v>
      </c>
      <c r="E123" s="14">
        <v>57393.3</v>
      </c>
      <c r="F123" s="14">
        <v>59975.99</v>
      </c>
      <c r="G123" s="14">
        <v>67293.100000000006</v>
      </c>
      <c r="H123" s="14">
        <v>73134.100000000006</v>
      </c>
      <c r="I123" s="14">
        <v>78692.3</v>
      </c>
      <c r="J123" s="14">
        <v>82627</v>
      </c>
      <c r="K123" s="14">
        <v>88758.3</v>
      </c>
    </row>
    <row r="124" spans="1:13" ht="21" customHeight="1">
      <c r="A124" s="35"/>
      <c r="B124" s="38"/>
      <c r="C124" s="3" t="s">
        <v>11</v>
      </c>
      <c r="D124" s="14">
        <v>108.1</v>
      </c>
      <c r="E124" s="14">
        <f t="shared" ref="E124:K124" si="15">E123/D123*100</f>
        <v>110.40294083135041</v>
      </c>
      <c r="F124" s="21">
        <f t="shared" si="15"/>
        <v>104.49998518990893</v>
      </c>
      <c r="G124" s="21">
        <f t="shared" si="15"/>
        <v>112.20006539283472</v>
      </c>
      <c r="H124" s="14">
        <f t="shared" si="15"/>
        <v>108.6799389536223</v>
      </c>
      <c r="I124" s="14">
        <f t="shared" si="15"/>
        <v>107.60001148575013</v>
      </c>
      <c r="J124" s="14">
        <f t="shared" si="15"/>
        <v>105.00010801565082</v>
      </c>
      <c r="K124" s="14">
        <f t="shared" si="15"/>
        <v>107.42045578321857</v>
      </c>
    </row>
    <row r="125" spans="1:13" ht="31.5">
      <c r="A125" s="5" t="s">
        <v>45</v>
      </c>
      <c r="B125" s="1" t="s">
        <v>63</v>
      </c>
      <c r="C125" s="3" t="s">
        <v>78</v>
      </c>
      <c r="D125" s="14">
        <f t="shared" ref="D125:K125" si="16">D123*D122*12/1000</f>
        <v>31.815003600000004</v>
      </c>
      <c r="E125" s="14">
        <f t="shared" si="16"/>
        <v>35.1246996</v>
      </c>
      <c r="F125" s="14">
        <f t="shared" si="16"/>
        <v>36.70530587999999</v>
      </c>
      <c r="G125" s="14">
        <f t="shared" si="16"/>
        <v>41.183377200000002</v>
      </c>
      <c r="H125" s="14">
        <f t="shared" si="16"/>
        <v>44.758069200000001</v>
      </c>
      <c r="I125" s="14">
        <f t="shared" si="16"/>
        <v>48.159687599999998</v>
      </c>
      <c r="J125" s="14">
        <f t="shared" si="16"/>
        <v>50.567724000000005</v>
      </c>
      <c r="K125" s="14">
        <f t="shared" si="16"/>
        <v>54.3200796</v>
      </c>
    </row>
  </sheetData>
  <mergeCells count="81">
    <mergeCell ref="B28:B29"/>
    <mergeCell ref="B30:B31"/>
    <mergeCell ref="A36:A37"/>
    <mergeCell ref="A34:A35"/>
    <mergeCell ref="B34:B35"/>
    <mergeCell ref="B36:B37"/>
    <mergeCell ref="A30:A31"/>
    <mergeCell ref="A32:A33"/>
    <mergeCell ref="B32:B33"/>
    <mergeCell ref="A38:A39"/>
    <mergeCell ref="B38:B39"/>
    <mergeCell ref="B40:B41"/>
    <mergeCell ref="B52:B53"/>
    <mergeCell ref="B44:B45"/>
    <mergeCell ref="A50:A51"/>
    <mergeCell ref="B50:B51"/>
    <mergeCell ref="A48:A49"/>
    <mergeCell ref="A40:A41"/>
    <mergeCell ref="B42:B43"/>
    <mergeCell ref="A44:A45"/>
    <mergeCell ref="A42:A43"/>
    <mergeCell ref="A58:A59"/>
    <mergeCell ref="B56:B57"/>
    <mergeCell ref="A60:A61"/>
    <mergeCell ref="A52:A53"/>
    <mergeCell ref="B60:B61"/>
    <mergeCell ref="A54:A55"/>
    <mergeCell ref="B54:B55"/>
    <mergeCell ref="B85:B86"/>
    <mergeCell ref="B103:B104"/>
    <mergeCell ref="B80:B81"/>
    <mergeCell ref="A80:A81"/>
    <mergeCell ref="A85:A86"/>
    <mergeCell ref="B48:B49"/>
    <mergeCell ref="A70:A71"/>
    <mergeCell ref="B70:B71"/>
    <mergeCell ref="B77:B78"/>
    <mergeCell ref="A77:A78"/>
    <mergeCell ref="A74:A75"/>
    <mergeCell ref="A72:A73"/>
    <mergeCell ref="B72:B73"/>
    <mergeCell ref="B74:B75"/>
    <mergeCell ref="A96:A97"/>
    <mergeCell ref="B96:B97"/>
    <mergeCell ref="B94:B95"/>
    <mergeCell ref="A94:A95"/>
    <mergeCell ref="B62:B63"/>
    <mergeCell ref="A26:A27"/>
    <mergeCell ref="A28:A29"/>
    <mergeCell ref="A62:A63"/>
    <mergeCell ref="A56:A57"/>
    <mergeCell ref="B26:B27"/>
    <mergeCell ref="A64:A65"/>
    <mergeCell ref="B64:B65"/>
    <mergeCell ref="A66:A67"/>
    <mergeCell ref="B66:B67"/>
    <mergeCell ref="A19:A20"/>
    <mergeCell ref="B123:B124"/>
    <mergeCell ref="A123:A124"/>
    <mergeCell ref="A103:A104"/>
    <mergeCell ref="A82:A83"/>
    <mergeCell ref="B82:B83"/>
    <mergeCell ref="A68:A69"/>
    <mergeCell ref="B68:B69"/>
    <mergeCell ref="G1:K1"/>
    <mergeCell ref="B58:B59"/>
    <mergeCell ref="A2:K2"/>
    <mergeCell ref="A3:K3"/>
    <mergeCell ref="A46:A47"/>
    <mergeCell ref="B46:B47"/>
    <mergeCell ref="A5:A6"/>
    <mergeCell ref="G5:K5"/>
    <mergeCell ref="A16:A17"/>
    <mergeCell ref="A24:A25"/>
    <mergeCell ref="C5:C6"/>
    <mergeCell ref="B16:B17"/>
    <mergeCell ref="B19:B20"/>
    <mergeCell ref="B5:B6"/>
    <mergeCell ref="A21:A22"/>
    <mergeCell ref="B24:B25"/>
    <mergeCell ref="B21:B22"/>
  </mergeCells>
  <phoneticPr fontId="0" type="noConversion"/>
  <printOptions horizontalCentered="1"/>
  <pageMargins left="0.39370078740157483" right="0.39370078740157483" top="0.35433070866141736" bottom="0.59055118110236227" header="0.31496062992125984" footer="0.31496062992125984"/>
  <pageSetup paperSize="9" scale="71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C31"/>
  <sheetViews>
    <sheetView workbookViewId="0">
      <selection activeCell="C8" sqref="C8:C31"/>
    </sheetView>
  </sheetViews>
  <sheetFormatPr defaultRowHeight="15"/>
  <cols>
    <col min="3" max="3" width="58.5703125" customWidth="1"/>
  </cols>
  <sheetData>
    <row r="8" spans="3:3" ht="15.75">
      <c r="C8" s="1" t="s">
        <v>103</v>
      </c>
    </row>
    <row r="9" spans="3:3" ht="15.75">
      <c r="C9" s="1" t="s">
        <v>104</v>
      </c>
    </row>
    <row r="10" spans="3:3" ht="15.75">
      <c r="C10" s="1" t="s">
        <v>105</v>
      </c>
    </row>
    <row r="11" spans="3:3" ht="15.75">
      <c r="C11" s="1" t="s">
        <v>106</v>
      </c>
    </row>
    <row r="12" spans="3:3" ht="15.75">
      <c r="C12" s="1" t="s">
        <v>107</v>
      </c>
    </row>
    <row r="13" spans="3:3" ht="15.75">
      <c r="C13" s="1" t="s">
        <v>108</v>
      </c>
    </row>
    <row r="14" spans="3:3" ht="47.25">
      <c r="C14" s="1" t="s">
        <v>109</v>
      </c>
    </row>
    <row r="15" spans="3:3" ht="31.5">
      <c r="C15" s="1" t="s">
        <v>110</v>
      </c>
    </row>
    <row r="16" spans="3:3" ht="31.5">
      <c r="C16" s="1" t="s">
        <v>111</v>
      </c>
    </row>
    <row r="17" spans="3:3" ht="15.75">
      <c r="C17" s="1" t="s">
        <v>112</v>
      </c>
    </row>
    <row r="18" spans="3:3" ht="31.5">
      <c r="C18" s="1" t="s">
        <v>113</v>
      </c>
    </row>
    <row r="19" spans="3:3" ht="31.5">
      <c r="C19" s="1" t="s">
        <v>114</v>
      </c>
    </row>
    <row r="20" spans="3:3" ht="31.5">
      <c r="C20" s="1" t="s">
        <v>115</v>
      </c>
    </row>
    <row r="21" spans="3:3" ht="31.5">
      <c r="C21" s="1" t="s">
        <v>116</v>
      </c>
    </row>
    <row r="22" spans="3:3" ht="15.75">
      <c r="C22" s="1" t="s">
        <v>117</v>
      </c>
    </row>
    <row r="23" spans="3:3" ht="31.5">
      <c r="C23" s="1" t="s">
        <v>118</v>
      </c>
    </row>
    <row r="24" spans="3:3" ht="31.5">
      <c r="C24" s="1" t="s">
        <v>119</v>
      </c>
    </row>
    <row r="25" spans="3:3" ht="31.5">
      <c r="C25" s="1" t="s">
        <v>120</v>
      </c>
    </row>
    <row r="26" spans="3:3" ht="31.5">
      <c r="C26" s="1" t="s">
        <v>121</v>
      </c>
    </row>
    <row r="27" spans="3:3" ht="31.5">
      <c r="C27" s="1" t="s">
        <v>122</v>
      </c>
    </row>
    <row r="28" spans="3:3" ht="31.5">
      <c r="C28" s="1" t="s">
        <v>123</v>
      </c>
    </row>
    <row r="29" spans="3:3" ht="15.75">
      <c r="C29" s="1" t="s">
        <v>124</v>
      </c>
    </row>
    <row r="30" spans="3:3" ht="15.75">
      <c r="C30" s="1" t="s">
        <v>125</v>
      </c>
    </row>
    <row r="31" spans="3:3" ht="31.5">
      <c r="C31" s="1" t="s">
        <v>126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форма 2П</vt:lpstr>
      <vt:lpstr>Лист1</vt:lpstr>
      <vt:lpstr>'форма 2П'!_ftnref2</vt:lpstr>
      <vt:lpstr>'форма 2П'!_ftnref3</vt:lpstr>
      <vt:lpstr>'форма 2П'!Заголовки_для_печати</vt:lpstr>
      <vt:lpstr>'форма 2П'!Область_печати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</dc:title>
  <dc:subject>прогноз МО</dc:subject>
  <dc:creator/>
  <cp:lastModifiedBy/>
  <cp:lastPrinted>2024-11-13T08:02:24Z</cp:lastPrinted>
  <dcterms:created xsi:type="dcterms:W3CDTF">2006-09-28T05:33:49Z</dcterms:created>
  <dcterms:modified xsi:type="dcterms:W3CDTF">2025-11-10T11:42:32Z</dcterms:modified>
  <cp:contentStatus>проект</cp:contentStatus>
</cp:coreProperties>
</file>